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nfo\OneDrive\Plocha\"/>
    </mc:Choice>
  </mc:AlternateContent>
  <bookViews>
    <workbookView xWindow="0" yWindow="0" windowWidth="0" windowHeight="0"/>
  </bookViews>
  <sheets>
    <sheet name="Rekapitulace stavby" sheetId="1" r:id="rId1"/>
    <sheet name="256112023 - Provizorní z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'256112023 - Provizorní za...'!$C$82:$K$334</definedName>
    <definedName name="_xlnm.Print_Area" localSheetId="1">'256112023 - Provizorní za...'!$C$4:$J$37,'256112023 - Provizorní za...'!$C$43:$J$66,'256112023 - Provizorní za...'!$C$72:$K$334</definedName>
    <definedName name="_xlnm.Print_Titles" localSheetId="1">'256112023 - Provizorní za...'!$82:$82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32"/>
  <c r="BH332"/>
  <c r="BG332"/>
  <c r="BF332"/>
  <c r="T332"/>
  <c r="T331"/>
  <c r="R332"/>
  <c r="R331"/>
  <c r="P332"/>
  <c r="P331"/>
  <c r="BI328"/>
  <c r="BH328"/>
  <c r="BG328"/>
  <c r="BF328"/>
  <c r="T328"/>
  <c r="T327"/>
  <c r="R328"/>
  <c r="R327"/>
  <c r="R326"/>
  <c r="P328"/>
  <c r="P327"/>
  <c r="P326"/>
  <c r="BI323"/>
  <c r="BH323"/>
  <c r="BG323"/>
  <c r="BF323"/>
  <c r="T323"/>
  <c r="R323"/>
  <c r="P323"/>
  <c r="BI320"/>
  <c r="BH320"/>
  <c r="BG320"/>
  <c r="BF320"/>
  <c r="T320"/>
  <c r="R320"/>
  <c r="P320"/>
  <c r="BI312"/>
  <c r="BH312"/>
  <c r="BG312"/>
  <c r="BF312"/>
  <c r="T312"/>
  <c r="R312"/>
  <c r="P312"/>
  <c r="BI305"/>
  <c r="BH305"/>
  <c r="BG305"/>
  <c r="BF305"/>
  <c r="T305"/>
  <c r="R305"/>
  <c r="P305"/>
  <c r="BI298"/>
  <c r="BH298"/>
  <c r="BG298"/>
  <c r="BF298"/>
  <c r="T298"/>
  <c r="R298"/>
  <c r="P298"/>
  <c r="BI291"/>
  <c r="BH291"/>
  <c r="BG291"/>
  <c r="BF291"/>
  <c r="T291"/>
  <c r="R291"/>
  <c r="P291"/>
  <c r="BI259"/>
  <c r="BH259"/>
  <c r="BG259"/>
  <c r="BF259"/>
  <c r="T259"/>
  <c r="R259"/>
  <c r="P259"/>
  <c r="BI227"/>
  <c r="BH227"/>
  <c r="BG227"/>
  <c r="BF227"/>
  <c r="T227"/>
  <c r="R227"/>
  <c r="P227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37"/>
  <c r="BH137"/>
  <c r="BG137"/>
  <c r="BF137"/>
  <c r="T137"/>
  <c r="R137"/>
  <c r="P137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1"/>
  <c r="J50"/>
  <c r="F50"/>
  <c r="F48"/>
  <c r="E46"/>
  <c r="J16"/>
  <c r="E16"/>
  <c r="F80"/>
  <c r="J15"/>
  <c r="J10"/>
  <c r="J48"/>
  <c i="1" r="L50"/>
  <c r="AM50"/>
  <c r="AM49"/>
  <c r="L49"/>
  <c r="AM47"/>
  <c r="L47"/>
  <c r="L45"/>
  <c r="L44"/>
  <c i="2" r="F32"/>
  <c r="BK328"/>
  <c r="J112"/>
  <c r="J323"/>
  <c r="BK298"/>
  <c r="BK107"/>
  <c r="J227"/>
  <c r="BK227"/>
  <c r="BK86"/>
  <c r="BK191"/>
  <c r="J171"/>
  <c r="J328"/>
  <c r="BK180"/>
  <c r="J97"/>
  <c r="BK167"/>
  <c r="J291"/>
  <c r="J107"/>
  <c r="J163"/>
  <c r="F34"/>
  <c r="BK259"/>
  <c r="BK91"/>
  <c r="BK312"/>
  <c r="BK102"/>
  <c r="BK118"/>
  <c r="J32"/>
  <c r="BK97"/>
  <c r="J332"/>
  <c r="J180"/>
  <c r="J195"/>
  <c r="J259"/>
  <c r="J305"/>
  <c r="J167"/>
  <c r="BK332"/>
  <c r="J127"/>
  <c r="J91"/>
  <c r="J86"/>
  <c r="J137"/>
  <c r="J186"/>
  <c r="J191"/>
  <c r="BK291"/>
  <c r="J115"/>
  <c r="BK176"/>
  <c r="BK127"/>
  <c r="F35"/>
  <c r="BK305"/>
  <c r="J312"/>
  <c r="J120"/>
  <c r="BK112"/>
  <c r="J102"/>
  <c r="J320"/>
  <c r="J176"/>
  <c r="BK323"/>
  <c r="J122"/>
  <c r="BK171"/>
  <c r="BK115"/>
  <c r="BK137"/>
  <c r="BK195"/>
  <c r="BK186"/>
  <c r="F33"/>
  <c r="BK120"/>
  <c r="J118"/>
  <c r="J298"/>
  <c r="J125"/>
  <c i="1" r="AS54"/>
  <c i="2" r="BK125"/>
  <c r="BK163"/>
  <c r="BK320"/>
  <c r="BK122"/>
  <c l="1" r="T326"/>
  <c r="P85"/>
  <c r="P84"/>
  <c r="P106"/>
  <c r="R106"/>
  <c r="T85"/>
  <c r="T84"/>
  <c r="BK179"/>
  <c r="J179"/>
  <c r="J60"/>
  <c r="BK106"/>
  <c r="J106"/>
  <c r="J59"/>
  <c r="P179"/>
  <c r="T106"/>
  <c r="R179"/>
  <c r="T179"/>
  <c r="BK194"/>
  <c r="J194"/>
  <c r="J61"/>
  <c r="P319"/>
  <c r="BK85"/>
  <c r="J85"/>
  <c r="J57"/>
  <c r="P194"/>
  <c r="BK319"/>
  <c r="J319"/>
  <c r="J62"/>
  <c r="R85"/>
  <c r="R84"/>
  <c r="R194"/>
  <c r="R319"/>
  <c r="T194"/>
  <c r="T319"/>
  <c r="BK327"/>
  <c r="J327"/>
  <c r="J64"/>
  <c r="BK331"/>
  <c r="J331"/>
  <c r="J65"/>
  <c r="BE137"/>
  <c r="BE163"/>
  <c r="BE167"/>
  <c r="BE171"/>
  <c r="BE176"/>
  <c r="BE180"/>
  <c r="BE186"/>
  <c r="BE191"/>
  <c r="BE195"/>
  <c i="1" r="AW55"/>
  <c i="2" r="BE259"/>
  <c r="BE291"/>
  <c r="BE305"/>
  <c r="BE312"/>
  <c r="BE320"/>
  <c r="BE323"/>
  <c r="BE328"/>
  <c i="1" r="BB55"/>
  <c r="BC55"/>
  <c i="2" r="BE298"/>
  <c i="1" r="BA55"/>
  <c i="2" r="F51"/>
  <c r="J77"/>
  <c r="BE112"/>
  <c r="BE332"/>
  <c r="BE86"/>
  <c r="BE91"/>
  <c r="BE97"/>
  <c r="BE102"/>
  <c r="BE107"/>
  <c r="BE115"/>
  <c r="BE118"/>
  <c r="BE120"/>
  <c r="BE122"/>
  <c r="BE125"/>
  <c r="BE127"/>
  <c r="BE227"/>
  <c i="1" r="BD55"/>
  <c r="BB54"/>
  <c r="W31"/>
  <c r="BC54"/>
  <c r="W32"/>
  <c r="BA54"/>
  <c r="W30"/>
  <c r="BD54"/>
  <c r="W33"/>
  <c i="2" l="1" r="T105"/>
  <c r="T83"/>
  <c r="P105"/>
  <c r="R105"/>
  <c r="R83"/>
  <c r="P83"/>
  <c i="1" r="AU55"/>
  <c i="2" r="BK105"/>
  <c r="J105"/>
  <c r="J58"/>
  <c r="BK84"/>
  <c r="J84"/>
  <c r="J56"/>
  <c r="BK326"/>
  <c r="J326"/>
  <c r="J63"/>
  <c i="1" r="AU54"/>
  <c i="2" r="J31"/>
  <c i="1" r="AV55"/>
  <c r="AT55"/>
  <c r="AW54"/>
  <c r="AK30"/>
  <c r="AY54"/>
  <c i="2" r="F31"/>
  <c i="1" r="AZ55"/>
  <c r="AZ54"/>
  <c r="W29"/>
  <c r="AX54"/>
  <c i="2" l="1" r="BK83"/>
  <c r="J83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<sst xmlns="http://schemas.openxmlformats.org/spreadsheetml/2006/main">
  <si>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</si>
  <si>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</si>
  <si>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</si>
  <si>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</si>
  <si>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</si>
  <si>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{9436de93-0d53-4ab9-b136-9633ec0e9dfe}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</si>
  <si>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</si>
  <si>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</si>
  <si>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</si>
  <si>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</si>
  <si>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</si>
  <si>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</si>
  <si>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</si>
  <si>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</si>
  <si>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256112023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</si>
  <si>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</si>
  <si>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</si>
  <si>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Provizorní zabezpečení opěrné zdi pč. st 209, Praha 554782, Křeslice 676071</t>
  </si>
  <si>
    <t>KSO:</t>
  </si>
  <si>
    <t>815 4</t>
  </si>
  <si>
    <t>CC-CZ:</t>
  </si>
  <si>
    <t>24</t>
  </si>
  <si>
    <t>Místo:</t>
  </si>
  <si>
    <t>Nad Mostem č.p. 47</t>
  </si>
  <si>
    <t>Datum:</t>
  </si>
  <si>
    <t>8. 11. 2023</t>
  </si>
  <si>
    <t>Zadavatel:</t>
  </si>
  <si>
    <t>IČ:</t>
  </si>
  <si>
    <t/>
  </si>
  <si>
    <t>Městská část Praha - Křeslice</t>
  </si>
  <si>
    <t>DIČ:</t>
  </si>
  <si>
    <t>Uchazeč:</t>
  </si>
  <si>
    <t>Vyplň údaj</t>
  </si>
  <si>
    <t>Projektant:</t>
  </si>
  <si>
    <t>Ing. Bohumil Zemek a Ing. Jan Kovářů</t>
  </si>
  <si>
    <t>True</t>
  </si>
  <si>
    <t>Zpracovatel:</t>
  </si>
  <si>
    <t>14136368</t>
  </si>
  <si>
    <t>S3-Servis,Statika,Stavby s.r.o.</t>
  </si>
  <si>
    <t>CZ14136368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</si>
  <si>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</si>
  <si>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</si>
  <si>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</si>
  <si>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</si>
  <si>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</si>
  <si>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</si>
  <si>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</si>
  <si>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</si>
  <si>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</si>
  <si>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</si>
  <si>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</si>
  <si>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</si>
  <si>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</si>
  <si>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</si>
  <si>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</si>
  <si>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</si>
  <si>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</si>
  <si>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</si>
  <si>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</si>
  <si>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</si>
  <si>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</si>
  <si>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</si>
  <si>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</si>
  <si>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</si>
  <si>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</si>
  <si>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</si>
  <si>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</si>
  <si>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</si>
  <si>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</si>
  <si>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</si>
  <si>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</si>
  <si>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</si>
  <si>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</si>
  <si>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</si>
  <si>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</si>
  <si>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</si>
  <si>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</si>
  <si>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</si>
  <si>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</si>
  <si>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</si>
  <si>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</si>
  <si>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</si>
  <si>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</si>
  <si>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</si>
  <si>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</si>
  <si>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</si>
  <si>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</si>
  <si>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</si>
  <si>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</si>
  <si>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</si>
  <si>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</si>
  <si>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</si>
  <si>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</si>
  <si>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</si>
  <si>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</si>
  <si>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</si>
  <si>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</si>
  <si>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</si>
  <si>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</si>
  <si>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</si>
  <si>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</si>
  <si>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</si>
  <si>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</si>
  <si>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</si>
  <si>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</si>
  <si>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</si>
  <si>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</si>
  <si>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</si>
  <si>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</si>
  <si>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</si>
  <si>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</si>
  <si>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</si>
  <si>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</si>
  <si>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</si>
  <si>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</si>
  <si>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</si>
  <si>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</si>
  <si>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</si>
  <si>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941121111</t>
  </si>
  <si>
    <t>Montáž lešení řadového trubkového těžkého s podlahami zatížení do 300 kg/m2 š od 1,5 do 1,8 m v do 10 m</t>
  </si>
  <si>
    <t>m2</t>
  </si>
  <si>
    <t>CS ÚRS 2023 02</t>
  </si>
  <si>
    <t>4</t>
  </si>
  <si>
    <t>-1011099046</t>
  </si>
  <si>
    <t>PP</t>
  </si>
  <si>
    <t>Lešení řadové trubkové těžké pracovní s podlahami z fošen nebo dílců min. tl. 38 mm, s provozním zatížením tř. 4 do 300 kg/m2 šířky tř. W15 od 1,5 do 1,8 m výšky do 10 m montáž</t>
  </si>
  <si>
    <t>Online PSC</t>
  </si>
  <si>
    <t>https://podminky.urs.cz/item/CS_URS_2023_02/941121111</t>
  </si>
  <si>
    <t>VV</t>
  </si>
  <si>
    <t>(9,96+2,63)*5,5</t>
  </si>
  <si>
    <t>Součet</t>
  </si>
  <si>
    <t>941121211</t>
  </si>
  <si>
    <t>Příplatek k lešení řadovému trubkovému těžkému s podlahami do 300 kg/m2 š od 1,5 do 1,8 m v do 10 m za každý den použití</t>
  </si>
  <si>
    <t>-871960583</t>
  </si>
  <si>
    <t>Lešení řadové trubkové těžké pracovní s podlahami z fošen nebo dílců min. tl. 38 mm, s provozním zatížením tř. 4 do 300 kg/m2 šířky tř. W15 od 1,5 do 1,8 m výšky do 10 m příplatek za každý den použití</t>
  </si>
  <si>
    <t>https://podminky.urs.cz/item/CS_URS_2023_02/941121211</t>
  </si>
  <si>
    <t>69,245*30 'Přepočtené koeficientem množství</t>
  </si>
  <si>
    <t>3</t>
  </si>
  <si>
    <t>941121811</t>
  </si>
  <si>
    <t>Demontáž lešení řadového trubkového těžkého s podlahami zatížení do 300 kg/m2 š od 1,5 do 1,8 m v do 10 m</t>
  </si>
  <si>
    <t>634285066</t>
  </si>
  <si>
    <t>Lešení řadové trubkové těžké pracovní s podlahami z fošen nebo dílců min. tl. 38 mm, s provozním zatížením tř. 4 do 300 kg/m2 šířky tř. W15 od 1,5 do 1,8 m výšky do 10 m demontáž</t>
  </si>
  <si>
    <t>https://podminky.urs.cz/item/CS_URS_2023_02/941121811</t>
  </si>
  <si>
    <t>977271110</t>
  </si>
  <si>
    <t>Řezání ocelových profilů na staveništi úhlovou bruskou průřezu do 200 mm2</t>
  </si>
  <si>
    <t>kus</t>
  </si>
  <si>
    <t>529615722</t>
  </si>
  <si>
    <t>https://podminky.urs.cz/item/CS_URS_2023_02/977271110</t>
  </si>
  <si>
    <t>PSV</t>
  </si>
  <si>
    <t>Práce a dodávky PSV</t>
  </si>
  <si>
    <t>762</t>
  </si>
  <si>
    <t>Konstrukce tesařské</t>
  </si>
  <si>
    <t>5</t>
  </si>
  <si>
    <t>762081150</t>
  </si>
  <si>
    <t>Hoblování hraněného řeziva ve staveništní dílně</t>
  </si>
  <si>
    <t>m3</t>
  </si>
  <si>
    <t>16</t>
  </si>
  <si>
    <t>235447104</t>
  </si>
  <si>
    <t>Hoblování hraněného řeziva přímo na staveništi ve staveništní dílně</t>
  </si>
  <si>
    <t>https://podminky.urs.cz/item/CS_URS_2023_02/762081150</t>
  </si>
  <si>
    <t>8,294+0,801</t>
  </si>
  <si>
    <t>6</t>
  </si>
  <si>
    <t>762085111</t>
  </si>
  <si>
    <t>Montáž svorníků nebo šroubů dl do 150 mm</t>
  </si>
  <si>
    <t>359843486</t>
  </si>
  <si>
    <t>Montáž ocelových spojovacích prostředků (materiál ve specifikaci) svorníků nebo šroubů délky do 150 mm</t>
  </si>
  <si>
    <t>https://podminky.urs.cz/item/CS_URS_2023_02/762085111</t>
  </si>
  <si>
    <t>7</t>
  </si>
  <si>
    <t>M</t>
  </si>
  <si>
    <t>31197006</t>
  </si>
  <si>
    <t>tyč závitová Pz 4.6 M16</t>
  </si>
  <si>
    <t>m</t>
  </si>
  <si>
    <t>32</t>
  </si>
  <si>
    <t>260991878</t>
  </si>
  <si>
    <t>100*0,5 'Přepočtené koeficientem množství</t>
  </si>
  <si>
    <t>8</t>
  </si>
  <si>
    <t>31111008</t>
  </si>
  <si>
    <t>matice přesná šestihranná Pz DIN 934-8 M16</t>
  </si>
  <si>
    <t>100 kus</t>
  </si>
  <si>
    <t>-1111497907</t>
  </si>
  <si>
    <t>31121005</t>
  </si>
  <si>
    <t>podložka pod dřevěnou konstrukci DIN 440 D 16mm</t>
  </si>
  <si>
    <t>633221878</t>
  </si>
  <si>
    <t>10</t>
  </si>
  <si>
    <t>762085123</t>
  </si>
  <si>
    <t>Montáž styčníkových desek půdorysné plochy přes 200 do 300 cm2</t>
  </si>
  <si>
    <t>1726226419</t>
  </si>
  <si>
    <t>Montáž ocelových spojovacích prostředků (materiál ve specifikaci) styčníkových desek půdorysné plochy přes 200 do 300 cm2</t>
  </si>
  <si>
    <t>https://podminky.urs.cz/item/CS_URS_2023_02/762085123</t>
  </si>
  <si>
    <t>11</t>
  </si>
  <si>
    <t>54825418</t>
  </si>
  <si>
    <t>kování tesařské děrovaná styčníková deska 120x200x2,0mm</t>
  </si>
  <si>
    <t>-1455646040</t>
  </si>
  <si>
    <t>762723421</t>
  </si>
  <si>
    <t>Montáž prostorové vázané kce s ocelovými spojkami z lepených hranolů průřezové pl přes 120 do 224 cm2</t>
  </si>
  <si>
    <t>470975998</t>
  </si>
  <si>
    <t>Montáž prostorových vázaných konstrukcí z lepených hranolů s použitím ocelových spojek (spojky ve specifikaci) průřezové plochy přes 120 do 224 cm2</t>
  </si>
  <si>
    <t>https://podminky.urs.cz/item/CS_URS_2023_02/762723421</t>
  </si>
  <si>
    <t>Profil 6</t>
  </si>
  <si>
    <t>(7*2)*1,5</t>
  </si>
  <si>
    <t>Mezisoučet</t>
  </si>
  <si>
    <t>Profil 8</t>
  </si>
  <si>
    <t>(1+2+2+2)*3,5</t>
  </si>
  <si>
    <t>13</t>
  </si>
  <si>
    <t>762723441</t>
  </si>
  <si>
    <t>Montáž prostorové vázané kce s ocelovými spojkami z lepených hranolů průřezové pl přes 288 do 450 cm2</t>
  </si>
  <si>
    <t>-761615635</t>
  </si>
  <si>
    <t>Montáž prostorových vázaných konstrukcí z lepených hranolů s použitím ocelových spojek (spojky ve specifikaci) průřezové plochy přes 288 do 450 cm2</t>
  </si>
  <si>
    <t>https://podminky.urs.cz/item/CS_URS_2023_02/762723441</t>
  </si>
  <si>
    <t>Profil 1</t>
  </si>
  <si>
    <t>5*5</t>
  </si>
  <si>
    <t>Profil 1a</t>
  </si>
  <si>
    <t>2*6</t>
  </si>
  <si>
    <t>Profil 2</t>
  </si>
  <si>
    <t>5*3,4</t>
  </si>
  <si>
    <t>Profil 2a</t>
  </si>
  <si>
    <t>2*4,4</t>
  </si>
  <si>
    <t>Profil 3</t>
  </si>
  <si>
    <t>7*2,7</t>
  </si>
  <si>
    <t>Profil 4</t>
  </si>
  <si>
    <t>3*5,6</t>
  </si>
  <si>
    <t>9*5</t>
  </si>
  <si>
    <t>Profil 5</t>
  </si>
  <si>
    <t>(3+3+3+3+3)*3</t>
  </si>
  <si>
    <t>14</t>
  </si>
  <si>
    <t>61223266</t>
  </si>
  <si>
    <t>hranol konstrukční KVH lepený průřezu 140x140-240mm nepohledový</t>
  </si>
  <si>
    <t>-2129841526</t>
  </si>
  <si>
    <t>188,500*(0,2*0,2)*1,1</t>
  </si>
  <si>
    <t>15</t>
  </si>
  <si>
    <t>61223263</t>
  </si>
  <si>
    <t>hranol konstrukční KVH lepený průřezu 80x80-280mm nepohledový</t>
  </si>
  <si>
    <t>-1196645598</t>
  </si>
  <si>
    <t>45,500*(0,08*0,2)*1,1</t>
  </si>
  <si>
    <t>762795000</t>
  </si>
  <si>
    <t>Spojovací prostředky pro montáž prostorových vázaných kcí</t>
  </si>
  <si>
    <t>1314058795</t>
  </si>
  <si>
    <t>Spojovací prostředky prostorových vázaných konstrukcí hřebíky, svory, fixační prkna</t>
  </si>
  <si>
    <t>https://podminky.urs.cz/item/CS_URS_2023_02/762795000</t>
  </si>
  <si>
    <t>17</t>
  </si>
  <si>
    <t>998762201</t>
  </si>
  <si>
    <t>Přesun hmot procentní pro kce tesařské v objektech v do 6 m</t>
  </si>
  <si>
    <t>%</t>
  </si>
  <si>
    <t>-1508203903</t>
  </si>
  <si>
    <t>Přesun hmot pro konstrukce tesařské stanovený procentní sazbou (%) z ceny vodorovná dopravní vzdálenost do 50 m v objektech výšky do 6 m</t>
  </si>
  <si>
    <t>https://podminky.urs.cz/item/CS_URS_2023_02/998762201</t>
  </si>
  <si>
    <t>767</t>
  </si>
  <si>
    <t>Konstrukce zámečnické</t>
  </si>
  <si>
    <t>18</t>
  </si>
  <si>
    <t>767995112</t>
  </si>
  <si>
    <t>Montáž atypických zámečnických konstrukcí hm přes 5 do 10 kg</t>
  </si>
  <si>
    <t>kg</t>
  </si>
  <si>
    <t>1929317756</t>
  </si>
  <si>
    <t>Montáž ostatních atypických zámečnických konstrukcí hmotnosti přes 5 do 10 kg</t>
  </si>
  <si>
    <t>https://podminky.urs.cz/item/CS_URS_2023_02/767995112</t>
  </si>
  <si>
    <t>Profil 7 - IPE 80</t>
  </si>
  <si>
    <t>(3*7)*2*(1,2*6)</t>
  </si>
  <si>
    <t>19</t>
  </si>
  <si>
    <t>13010740</t>
  </si>
  <si>
    <t>ocel profilová jakost S235JR (11 375) průřez IPE 80</t>
  </si>
  <si>
    <t>t</t>
  </si>
  <si>
    <t>-1122403749</t>
  </si>
  <si>
    <t>302,400*1,1</t>
  </si>
  <si>
    <t>332,64*0,001 'Přepočtené koeficientem množství</t>
  </si>
  <si>
    <t>20</t>
  </si>
  <si>
    <t>998767201</t>
  </si>
  <si>
    <t>Přesun hmot procentní pro zámečnické konstrukce v objektech v do 6 m</t>
  </si>
  <si>
    <t>665013787</t>
  </si>
  <si>
    <t>Přesun hmot pro zámečnické konstrukce stanovený procentní sazbou (%) z ceny vodorovná dopravní vzdálenost do 50 m v objektech výšky do 6 m</t>
  </si>
  <si>
    <t>https://podminky.urs.cz/item/CS_URS_2023_02/998767201</t>
  </si>
  <si>
    <t>783</t>
  </si>
  <si>
    <t>Dokončovací práce - nátěry</t>
  </si>
  <si>
    <t>783201201</t>
  </si>
  <si>
    <t>Obroušení tesařských konstrukcí před provedením nátěru</t>
  </si>
  <si>
    <t>-755539502</t>
  </si>
  <si>
    <t>Příprava podkladu tesařských konstrukcí před provedením nátěru broušení</t>
  </si>
  <si>
    <t>https://podminky.urs.cz/item/CS_URS_2023_02/783201201</t>
  </si>
  <si>
    <t>(5*5)*(0,2*4)</t>
  </si>
  <si>
    <t>(2*6)*(0,2*4)</t>
  </si>
  <si>
    <t>(5*3,4)*(0,2*4)</t>
  </si>
  <si>
    <t>(2*4,4)*(0,2*4)</t>
  </si>
  <si>
    <t>(7*2,7)*(0,15+0,2+0,15+0,2)</t>
  </si>
  <si>
    <t>(3*5,6)*(0,15+0,2+0,15+0,2)</t>
  </si>
  <si>
    <t>(9*5)*(0,15+0,2+0,15+0,2)</t>
  </si>
  <si>
    <t>(15*3)*(0,15+0,2+0,15+0,2)</t>
  </si>
  <si>
    <t>(14*1,5)*(0,08+0,2+0,08+0,2)</t>
  </si>
  <si>
    <t>(7*3,5)*(0,08+0,2+0,08+0,2)</t>
  </si>
  <si>
    <t>22</t>
  </si>
  <si>
    <t>783201401</t>
  </si>
  <si>
    <t>Ometení tesařských konstrukcí před provedením nátěru</t>
  </si>
  <si>
    <t>1659456909</t>
  </si>
  <si>
    <t>Příprava podkladu tesařských konstrukcí před provedením nátěru ometení</t>
  </si>
  <si>
    <t>https://podminky.urs.cz/item/CS_URS_2023_02/783201401</t>
  </si>
  <si>
    <t>23</t>
  </si>
  <si>
    <t>783213121</t>
  </si>
  <si>
    <t>Napouštěcí dvojnásobný syntetický biocidní nátěr tesařských konstrukcí zabudovaných do konstrukce</t>
  </si>
  <si>
    <t>-183078398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</si>
  <si>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</si>
  <si>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</si>
  <si>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783301303</t>
  </si>
  <si>
    <t>Bezoplachové odrezivění zámečnických konstrukcí</t>
  </si>
  <si>
    <t>1759631745</t>
  </si>
  <si>
    <t>Příprava podkladu zámečnických konstrukcí před provedením nátěru odrezivění odrezovačem bezoplachovým</t>
  </si>
  <si>
    <t>https://podminky.urs.cz/item/CS_URS_2023_02/783301303</t>
  </si>
  <si>
    <t>(21*2)*(0,046+0,046+0,046+0,046+0,08+0,08)</t>
  </si>
  <si>
    <t>25</t>
  </si>
  <si>
    <t>783301311</t>
  </si>
  <si>
    <t>Odmaštění zámečnických konstrukcí vodou ředitelným odmašťovačem</t>
  </si>
  <si>
    <t>1453162947</t>
  </si>
  <si>
    <t>Příprava podkladu zámečnických konstrukcí před provedením nátěru odmaštění odmašťovačem vodou ředitelným</t>
  </si>
  <si>
    <t>https://podminky.urs.cz/item/CS_URS_2023_02/783301311</t>
  </si>
  <si>
    <t>26</t>
  </si>
  <si>
    <t>783301401</t>
  </si>
  <si>
    <t>Ometení zámečnických konstrukcí</t>
  </si>
  <si>
    <t>-520154157</t>
  </si>
  <si>
    <t>Příprava podkladu zámečnických konstrukcí před provedením nátěru ometení</t>
  </si>
  <si>
    <t>https://podminky.urs.cz/item/CS_URS_2023_02/783301401</t>
  </si>
  <si>
    <t>27</t>
  </si>
  <si>
    <t>783314201</t>
  </si>
  <si>
    <t>Základní antikorozní jednonásobný syntetický standardní nátěr zámečnických konstrukcí</t>
  </si>
  <si>
    <t>493738310</t>
  </si>
  <si>
    <t>Základní antikorozní nátěr zámečnických konstrukcí jednonásobný syntetický standardní</t>
  </si>
  <si>
    <t>https://podminky.urs.cz/item/CS_URS_2023_02/783314201</t>
  </si>
  <si>
    <t>HZS</t>
  </si>
  <si>
    <t>Hodinové zúčtovací sazby</t>
  </si>
  <si>
    <t>28</t>
  </si>
  <si>
    <t>HZS1291</t>
  </si>
  <si>
    <t>Hodinová zúčtovací sazba pomocný stavební dělník</t>
  </si>
  <si>
    <t>hod</t>
  </si>
  <si>
    <t>512</t>
  </si>
  <si>
    <t>2101004795</t>
  </si>
  <si>
    <t>Hodinové zúčtovací sazby profesí HSV zemní a pomocné práce pomocný stavební dělník</t>
  </si>
  <si>
    <t>https://podminky.urs.cz/item/CS_URS_2023_02/HZS1291</t>
  </si>
  <si>
    <t>29</t>
  </si>
  <si>
    <t>HZS2112</t>
  </si>
  <si>
    <t>Hodinová zúčtovací sazba tesař odborný</t>
  </si>
  <si>
    <t>1803235583</t>
  </si>
  <si>
    <t>Hodinové zúčtovací sazby profesí PSV provádění stavebních konstrukcí tesař odborný</t>
  </si>
  <si>
    <t>https://podminky.urs.cz/item/CS_URS_2023_02/HZS2112</t>
  </si>
  <si>
    <t>VRN</t>
  </si>
  <si>
    <t>Vedlejší rozpočtové náklady</t>
  </si>
  <si>
    <t>VRN3</t>
  </si>
  <si>
    <t>Zařízení staveniště</t>
  </si>
  <si>
    <t>30</t>
  </si>
  <si>
    <t>030001000</t>
  </si>
  <si>
    <t>1024</t>
  </si>
  <si>
    <t>-214456224</t>
  </si>
  <si>
    <t>https://podminky.urs.cz/item/CS_URS_2023_02/030001000</t>
  </si>
  <si>
    <t>VRN4</t>
  </si>
  <si>
    <t>Inženýrská činnost</t>
  </si>
  <si>
    <t>31</t>
  </si>
  <si>
    <t>045002000</t>
  </si>
  <si>
    <t>Kompletační a koordinační činnost</t>
  </si>
  <si>
    <t>-666266665</t>
  </si>
  <si>
    <t>https://podminky.urs.cz/item/CS_URS_2023_02/045002000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</si>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</sst>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1121111" TargetMode="External" /><Relationship Id="rId2" Type="http://schemas.openxmlformats.org/officeDocument/2006/relationships/hyperlink" Target="https://podminky.urs.cz/item/CS_URS_2023_02/941121211" TargetMode="External" /><Relationship Id="rId3" Type="http://schemas.openxmlformats.org/officeDocument/2006/relationships/hyperlink" Target="https://podminky.urs.cz/item/CS_URS_2023_02/941121811" TargetMode="External" /><Relationship Id="rId4" Type="http://schemas.openxmlformats.org/officeDocument/2006/relationships/hyperlink" Target="https://podminky.urs.cz/item/CS_URS_2023_02/977271110" TargetMode="External" /><Relationship Id="rId5" Type="http://schemas.openxmlformats.org/officeDocument/2006/relationships/hyperlink" Target="https://podminky.urs.cz/item/CS_URS_2023_02/762081150" TargetMode="External" /><Relationship Id="rId6" Type="http://schemas.openxmlformats.org/officeDocument/2006/relationships/hyperlink" Target="https://podminky.urs.cz/item/CS_URS_2023_02/762085111" TargetMode="External" /><Relationship Id="rId7" Type="http://schemas.openxmlformats.org/officeDocument/2006/relationships/hyperlink" Target="https://podminky.urs.cz/item/CS_URS_2023_02/762085123" TargetMode="External" /><Relationship Id="rId8" Type="http://schemas.openxmlformats.org/officeDocument/2006/relationships/hyperlink" Target="https://podminky.urs.cz/item/CS_URS_2023_02/762723421" TargetMode="External" /><Relationship Id="rId9" Type="http://schemas.openxmlformats.org/officeDocument/2006/relationships/hyperlink" Target="https://podminky.urs.cz/item/CS_URS_2023_02/762723441" TargetMode="External" /><Relationship Id="rId10" Type="http://schemas.openxmlformats.org/officeDocument/2006/relationships/hyperlink" Target="https://podminky.urs.cz/item/CS_URS_2023_02/762795000" TargetMode="External" /><Relationship Id="rId11" Type="http://schemas.openxmlformats.org/officeDocument/2006/relationships/hyperlink" Target="https://podminky.urs.cz/item/CS_URS_2023_02/998762201" TargetMode="External" /><Relationship Id="rId12" Type="http://schemas.openxmlformats.org/officeDocument/2006/relationships/hyperlink" Target="https://podminky.urs.cz/item/CS_URS_2023_02/767995112" TargetMode="External" /><Relationship Id="rId13" Type="http://schemas.openxmlformats.org/officeDocument/2006/relationships/hyperlink" Target="https://podminky.urs.cz/item/CS_URS_2023_02/998767201" TargetMode="External" /><Relationship Id="rId14" Type="http://schemas.openxmlformats.org/officeDocument/2006/relationships/hyperlink" Target="https://podminky.urs.cz/item/CS_URS_2023_02/783201201" TargetMode="External" /><Relationship Id="rId15" Type="http://schemas.openxmlformats.org/officeDocument/2006/relationships/hyperlink" Target="https://podminky.urs.cz/item/CS_URS_2023_02/783201401" TargetMode="External" /><Relationship Id="rId16" Type="http://schemas.openxmlformats.org/officeDocument/2006/relationships/hyperlink" Target="https://podminky.urs.cz/item/CS_URS_2023_02/783213121" TargetMode="External" /><Relationship Id="rId17" Type="http://schemas.openxmlformats.org/officeDocument/2006/relationships/hyperlink" Target="https://podminky.urs.cz/item/CS_URS_2023_02/783301303" TargetMode="External" /><Relationship Id="rId18" Type="http://schemas.openxmlformats.org/officeDocument/2006/relationships/hyperlink" Target="https://podminky.urs.cz/item/CS_URS_2023_02/783301311" TargetMode="External" /><Relationship Id="rId19" Type="http://schemas.openxmlformats.org/officeDocument/2006/relationships/hyperlink" Target="https://podminky.urs.cz/item/CS_URS_2023_02/783301401" TargetMode="External" /><Relationship Id="rId20" Type="http://schemas.openxmlformats.org/officeDocument/2006/relationships/hyperlink" Target="https://podminky.urs.cz/item/CS_URS_2023_02/783314201" TargetMode="External" /><Relationship Id="rId21" Type="http://schemas.openxmlformats.org/officeDocument/2006/relationships/hyperlink" Target="https://podminky.urs.cz/item/CS_URS_2023_02/HZS1291" TargetMode="External" /><Relationship Id="rId22" Type="http://schemas.openxmlformats.org/officeDocument/2006/relationships/hyperlink" Target="https://podminky.urs.cz/item/CS_URS_2023_02/HZS2112" TargetMode="External" /><Relationship Id="rId23" Type="http://schemas.openxmlformats.org/officeDocument/2006/relationships/hyperlink" Target="https://podminky.urs.cz/item/CS_URS_2023_02/030001000" TargetMode="External" /><Relationship Id="rId24" Type="http://schemas.openxmlformats.org/officeDocument/2006/relationships/hyperlink" Target="https://podminky.urs.cz/item/CS_URS_2023_02/045002000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37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39</v>
      </c>
      <c r="AO20" s="25"/>
      <c r="AP20" s="25"/>
      <c r="AQ20" s="25"/>
      <c r="AR20" s="23"/>
      <c r="BE20" s="34"/>
      <c r="BS20" s="20" t="s">
        <v>35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256112023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Provizorní zabezpečení opěrné zdi pč. st 209, Praha 554782, Křeslice 676071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Nad Mostem č.p. 47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8. 11. 2023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Městská část Praha - Křeslice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Bohumil Zemek a Ing. Jan Kovářů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S3-Servis,Statika,Stavby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75</v>
      </c>
      <c r="BT54" s="112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3" t="s">
        <v>79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'256112023 - Provizorní za...'!J28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'256112023 - Provizorní za...'!P83</f>
        <v>0</v>
      </c>
      <c r="AV55" s="122">
        <f>'256112023 - Provizorní za...'!J31</f>
        <v>0</v>
      </c>
      <c r="AW55" s="122">
        <f>'256112023 - Provizorní za...'!J32</f>
        <v>0</v>
      </c>
      <c r="AX55" s="122">
        <f>'256112023 - Provizorní za...'!J33</f>
        <v>0</v>
      </c>
      <c r="AY55" s="122">
        <f>'256112023 - Provizorní za...'!J34</f>
        <v>0</v>
      </c>
      <c r="AZ55" s="122">
        <f>'256112023 - Provizorní za...'!F31</f>
        <v>0</v>
      </c>
      <c r="BA55" s="122">
        <f>'256112023 - Provizorní za...'!F32</f>
        <v>0</v>
      </c>
      <c r="BB55" s="122">
        <f>'256112023 - Provizorní za...'!F33</f>
        <v>0</v>
      </c>
      <c r="BC55" s="122">
        <f>'256112023 - Provizorní za...'!F34</f>
        <v>0</v>
      </c>
      <c r="BD55" s="124">
        <f>'256112023 - Provizorní za...'!F35</f>
        <v>0</v>
      </c>
      <c r="BE55" s="7"/>
      <c r="BT55" s="125" t="s">
        <v>81</v>
      </c>
      <c r="BU55" s="125" t="s">
        <v>82</v>
      </c>
      <c r="BV55" s="125" t="s">
        <v>77</v>
      </c>
      <c r="BW55" s="125" t="s">
        <v>5</v>
      </c>
      <c r="BX55" s="125" t="s">
        <v>78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WjqDQczIq46mfDAMeiIWYDj4Z7GhMqxVM+9ET20IlpTF2WnleON3RAHTXug4d2xOdBbkBkcwclAkzY1Dr9L1cQ==" hashValue="xjd06NfY6j3G0vBcApgGX1fZlIAEyybuzYhiqq+tr0ALG4+TqKQJwI5qeYmV6B6YA5YVIgE+hhZGD49Ypq8o6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6112023 - Provizorní z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3"/>
      <c r="AT3" s="20" t="s">
        <v>83</v>
      </c>
    </row>
    <row r="4" s="1" customFormat="1" ht="24.96" customHeight="1">
      <c r="B4" s="23"/>
      <c r="D4" s="128" t="s">
        <v>84</v>
      </c>
      <c r="L4" s="23"/>
      <c r="M4" s="129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16.5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21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22</v>
      </c>
      <c r="E10" s="41"/>
      <c r="F10" s="133" t="s">
        <v>23</v>
      </c>
      <c r="G10" s="41"/>
      <c r="H10" s="41"/>
      <c r="I10" s="130" t="s">
        <v>24</v>
      </c>
      <c r="J10" s="134" t="str">
        <f>'Rekapitulace stavby'!AN8</f>
        <v>8. 11. 2023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26</v>
      </c>
      <c r="E12" s="41"/>
      <c r="F12" s="41"/>
      <c r="G12" s="41"/>
      <c r="H12" s="41"/>
      <c r="I12" s="130" t="s">
        <v>27</v>
      </c>
      <c r="J12" s="133" t="s">
        <v>28</v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">
        <v>29</v>
      </c>
      <c r="F13" s="41"/>
      <c r="G13" s="41"/>
      <c r="H13" s="41"/>
      <c r="I13" s="130" t="s">
        <v>30</v>
      </c>
      <c r="J13" s="133" t="s">
        <v>28</v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31</v>
      </c>
      <c r="E15" s="41"/>
      <c r="F15" s="41"/>
      <c r="G15" s="41"/>
      <c r="H15" s="41"/>
      <c r="I15" s="130" t="s">
        <v>27</v>
      </c>
      <c r="J15" s="36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3"/>
      <c r="G16" s="133"/>
      <c r="H16" s="133"/>
      <c r="I16" s="130" t="s">
        <v>30</v>
      </c>
      <c r="J16" s="36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33</v>
      </c>
      <c r="E18" s="41"/>
      <c r="F18" s="41"/>
      <c r="G18" s="41"/>
      <c r="H18" s="41"/>
      <c r="I18" s="130" t="s">
        <v>27</v>
      </c>
      <c r="J18" s="133" t="s">
        <v>28</v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">
        <v>34</v>
      </c>
      <c r="F19" s="41"/>
      <c r="G19" s="41"/>
      <c r="H19" s="41"/>
      <c r="I19" s="130" t="s">
        <v>30</v>
      </c>
      <c r="J19" s="133" t="s">
        <v>28</v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36</v>
      </c>
      <c r="E21" s="41"/>
      <c r="F21" s="41"/>
      <c r="G21" s="41"/>
      <c r="H21" s="41"/>
      <c r="I21" s="130" t="s">
        <v>27</v>
      </c>
      <c r="J21" s="133" t="s">
        <v>37</v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">
        <v>38</v>
      </c>
      <c r="F22" s="41"/>
      <c r="G22" s="41"/>
      <c r="H22" s="41"/>
      <c r="I22" s="130" t="s">
        <v>30</v>
      </c>
      <c r="J22" s="133" t="s">
        <v>39</v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40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47.25" customHeight="1">
      <c r="A25" s="135"/>
      <c r="B25" s="136"/>
      <c r="C25" s="135"/>
      <c r="D25" s="135"/>
      <c r="E25" s="137" t="s">
        <v>41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39"/>
      <c r="E27" s="139"/>
      <c r="F27" s="139"/>
      <c r="G27" s="139"/>
      <c r="H27" s="139"/>
      <c r="I27" s="139"/>
      <c r="J27" s="139"/>
      <c r="K27" s="139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0" t="s">
        <v>42</v>
      </c>
      <c r="E28" s="41"/>
      <c r="F28" s="41"/>
      <c r="G28" s="41"/>
      <c r="H28" s="41"/>
      <c r="I28" s="41"/>
      <c r="J28" s="141">
        <f>ROUND(J83,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39"/>
      <c r="E29" s="139"/>
      <c r="F29" s="139"/>
      <c r="G29" s="139"/>
      <c r="H29" s="139"/>
      <c r="I29" s="139"/>
      <c r="J29" s="139"/>
      <c r="K29" s="139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2" t="s">
        <v>44</v>
      </c>
      <c r="G30" s="41"/>
      <c r="H30" s="41"/>
      <c r="I30" s="142" t="s">
        <v>43</v>
      </c>
      <c r="J30" s="142" t="s">
        <v>45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3" t="s">
        <v>46</v>
      </c>
      <c r="E31" s="130" t="s">
        <v>47</v>
      </c>
      <c r="F31" s="144">
        <f>ROUND((SUM(BE83:BE334)),  2)</f>
        <v>0</v>
      </c>
      <c r="G31" s="41"/>
      <c r="H31" s="41"/>
      <c r="I31" s="145">
        <v>0.20999999999999999</v>
      </c>
      <c r="J31" s="144">
        <f>ROUND(((SUM(BE83:BE334))*I31),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48</v>
      </c>
      <c r="F32" s="144">
        <f>ROUND((SUM(BF83:BF334)),  2)</f>
        <v>0</v>
      </c>
      <c r="G32" s="41"/>
      <c r="H32" s="41"/>
      <c r="I32" s="145">
        <v>0.12</v>
      </c>
      <c r="J32" s="144">
        <f>ROUND(((SUM(BF83:BF334))*I32),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49</v>
      </c>
      <c r="F33" s="144">
        <f>ROUND((SUM(BG83:BG334)),  2)</f>
        <v>0</v>
      </c>
      <c r="G33" s="41"/>
      <c r="H33" s="41"/>
      <c r="I33" s="145">
        <v>0.20999999999999999</v>
      </c>
      <c r="J33" s="144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50</v>
      </c>
      <c r="F34" s="144">
        <f>ROUND((SUM(BH83:BH334)),  2)</f>
        <v>0</v>
      </c>
      <c r="G34" s="41"/>
      <c r="H34" s="41"/>
      <c r="I34" s="145">
        <v>0.12</v>
      </c>
      <c r="J34" s="144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51</v>
      </c>
      <c r="F35" s="144">
        <f>ROUND((SUM(BI83:BI334)),  2)</f>
        <v>0</v>
      </c>
      <c r="G35" s="41"/>
      <c r="H35" s="41"/>
      <c r="I35" s="145">
        <v>0</v>
      </c>
      <c r="J35" s="144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6"/>
      <c r="D37" s="147" t="s">
        <v>52</v>
      </c>
      <c r="E37" s="148"/>
      <c r="F37" s="148"/>
      <c r="G37" s="149" t="s">
        <v>53</v>
      </c>
      <c r="H37" s="150" t="s">
        <v>54</v>
      </c>
      <c r="I37" s="148"/>
      <c r="J37" s="151">
        <f>SUM(J28:J35)</f>
        <v>0</v>
      </c>
      <c r="K37" s="152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85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6.5" customHeight="1">
      <c r="A46" s="41"/>
      <c r="B46" s="42"/>
      <c r="C46" s="43"/>
      <c r="D46" s="43"/>
      <c r="E46" s="72" t="str">
        <f>E7</f>
        <v>Provizorní zabezpečení opěrné zdi pč. st 209, Praha 554782, Křeslice 676071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22</v>
      </c>
      <c r="D48" s="43"/>
      <c r="E48" s="43"/>
      <c r="F48" s="30" t="str">
        <f>F10</f>
        <v>Nad Mostem č.p. 47</v>
      </c>
      <c r="G48" s="43"/>
      <c r="H48" s="43"/>
      <c r="I48" s="35" t="s">
        <v>24</v>
      </c>
      <c r="J48" s="75" t="str">
        <f>IF(J10="","",J10)</f>
        <v>8. 11. 2023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5.65" customHeight="1">
      <c r="A50" s="41"/>
      <c r="B50" s="42"/>
      <c r="C50" s="35" t="s">
        <v>26</v>
      </c>
      <c r="D50" s="43"/>
      <c r="E50" s="43"/>
      <c r="F50" s="30" t="str">
        <f>E13</f>
        <v>Městská část Praha - Křeslice</v>
      </c>
      <c r="G50" s="43"/>
      <c r="H50" s="43"/>
      <c r="I50" s="35" t="s">
        <v>33</v>
      </c>
      <c r="J50" s="39" t="str">
        <f>E19</f>
        <v>Ing. Bohumil Zemek a Ing. Jan Kovářů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40.05" customHeight="1">
      <c r="A51" s="41"/>
      <c r="B51" s="42"/>
      <c r="C51" s="35" t="s">
        <v>31</v>
      </c>
      <c r="D51" s="43"/>
      <c r="E51" s="43"/>
      <c r="F51" s="30" t="str">
        <f>IF(E16="","",E16)</f>
        <v>Vyplň údaj</v>
      </c>
      <c r="G51" s="43"/>
      <c r="H51" s="43"/>
      <c r="I51" s="35" t="s">
        <v>36</v>
      </c>
      <c r="J51" s="39" t="str">
        <f>E22</f>
        <v>S3-Servis,Statika,Stavby s.r.o.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7" t="s">
        <v>86</v>
      </c>
      <c r="D53" s="158"/>
      <c r="E53" s="158"/>
      <c r="F53" s="158"/>
      <c r="G53" s="158"/>
      <c r="H53" s="158"/>
      <c r="I53" s="158"/>
      <c r="J53" s="159" t="s">
        <v>87</v>
      </c>
      <c r="K53" s="158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0" t="s">
        <v>74</v>
      </c>
      <c r="D55" s="43"/>
      <c r="E55" s="43"/>
      <c r="F55" s="43"/>
      <c r="G55" s="43"/>
      <c r="H55" s="43"/>
      <c r="I55" s="43"/>
      <c r="J55" s="105">
        <f>J83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88</v>
      </c>
    </row>
    <row r="56" s="9" customFormat="1" ht="24.96" customHeight="1">
      <c r="A56" s="9"/>
      <c r="B56" s="161"/>
      <c r="C56" s="162"/>
      <c r="D56" s="163" t="s">
        <v>89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90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61"/>
      <c r="C58" s="162"/>
      <c r="D58" s="163" t="s">
        <v>91</v>
      </c>
      <c r="E58" s="164"/>
      <c r="F58" s="164"/>
      <c r="G58" s="164"/>
      <c r="H58" s="164"/>
      <c r="I58" s="164"/>
      <c r="J58" s="165">
        <f>J105</f>
        <v>0</v>
      </c>
      <c r="K58" s="162"/>
      <c r="L58" s="166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7"/>
      <c r="C59" s="168"/>
      <c r="D59" s="169" t="s">
        <v>92</v>
      </c>
      <c r="E59" s="170"/>
      <c r="F59" s="170"/>
      <c r="G59" s="170"/>
      <c r="H59" s="170"/>
      <c r="I59" s="170"/>
      <c r="J59" s="171">
        <f>J106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J179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94</v>
      </c>
      <c r="E61" s="170"/>
      <c r="F61" s="170"/>
      <c r="G61" s="170"/>
      <c r="H61" s="170"/>
      <c r="I61" s="170"/>
      <c r="J61" s="171">
        <f>J194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1"/>
      <c r="C62" s="162"/>
      <c r="D62" s="163" t="s">
        <v>95</v>
      </c>
      <c r="E62" s="164"/>
      <c r="F62" s="164"/>
      <c r="G62" s="164"/>
      <c r="H62" s="164"/>
      <c r="I62" s="164"/>
      <c r="J62" s="165">
        <f>J319</f>
        <v>0</v>
      </c>
      <c r="K62" s="162"/>
      <c r="L62" s="16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1"/>
      <c r="C63" s="162"/>
      <c r="D63" s="163" t="s">
        <v>96</v>
      </c>
      <c r="E63" s="164"/>
      <c r="F63" s="164"/>
      <c r="G63" s="164"/>
      <c r="H63" s="164"/>
      <c r="I63" s="164"/>
      <c r="J63" s="165">
        <f>J326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97</v>
      </c>
      <c r="E64" s="170"/>
      <c r="F64" s="170"/>
      <c r="G64" s="170"/>
      <c r="H64" s="170"/>
      <c r="I64" s="170"/>
      <c r="J64" s="171">
        <f>J327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J331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99</v>
      </c>
      <c r="D72" s="43"/>
      <c r="E72" s="43"/>
      <c r="F72" s="43"/>
      <c r="G72" s="43"/>
      <c r="H72" s="43"/>
      <c r="I72" s="43"/>
      <c r="J72" s="43"/>
      <c r="K72" s="43"/>
      <c r="L72" s="13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E7</f>
        <v>Provizorní zabezpečení opěrné zdi pč. st 209, Praha 554782, Křeslice 676071</v>
      </c>
      <c r="F75" s="43"/>
      <c r="G75" s="43"/>
      <c r="H75" s="43"/>
      <c r="I75" s="43"/>
      <c r="J75" s="43"/>
      <c r="K75" s="43"/>
      <c r="L75" s="13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22</v>
      </c>
      <c r="D77" s="43"/>
      <c r="E77" s="43"/>
      <c r="F77" s="30" t="str">
        <f>F10</f>
        <v>Nad Mostem č.p. 47</v>
      </c>
      <c r="G77" s="43"/>
      <c r="H77" s="43"/>
      <c r="I77" s="35" t="s">
        <v>24</v>
      </c>
      <c r="J77" s="75" t="str">
        <f>IF(J10="","",J10)</f>
        <v>8. 11. 2023</v>
      </c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5.65" customHeight="1">
      <c r="A79" s="41"/>
      <c r="B79" s="42"/>
      <c r="C79" s="35" t="s">
        <v>26</v>
      </c>
      <c r="D79" s="43"/>
      <c r="E79" s="43"/>
      <c r="F79" s="30" t="str">
        <f>E13</f>
        <v>Městská část Praha - Křeslice</v>
      </c>
      <c r="G79" s="43"/>
      <c r="H79" s="43"/>
      <c r="I79" s="35" t="s">
        <v>33</v>
      </c>
      <c r="J79" s="39" t="str">
        <f>E19</f>
        <v>Ing. Bohumil Zemek a Ing. Jan Kovářů</v>
      </c>
      <c r="K79" s="43"/>
      <c r="L79" s="13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31</v>
      </c>
      <c r="D80" s="43"/>
      <c r="E80" s="43"/>
      <c r="F80" s="30" t="str">
        <f>IF(E16="","",E16)</f>
        <v>Vyplň údaj</v>
      </c>
      <c r="G80" s="43"/>
      <c r="H80" s="43"/>
      <c r="I80" s="35" t="s">
        <v>36</v>
      </c>
      <c r="J80" s="39" t="str">
        <f>E22</f>
        <v>S3-Servis,Statika,Stavby s.r.o.</v>
      </c>
      <c r="K80" s="43"/>
      <c r="L80" s="13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73"/>
      <c r="B82" s="174"/>
      <c r="C82" s="175" t="s">
        <v>100</v>
      </c>
      <c r="D82" s="176" t="s">
        <v>61</v>
      </c>
      <c r="E82" s="176" t="s">
        <v>57</v>
      </c>
      <c r="F82" s="176" t="s">
        <v>58</v>
      </c>
      <c r="G82" s="176" t="s">
        <v>101</v>
      </c>
      <c r="H82" s="176" t="s">
        <v>102</v>
      </c>
      <c r="I82" s="176" t="s">
        <v>103</v>
      </c>
      <c r="J82" s="176" t="s">
        <v>87</v>
      </c>
      <c r="K82" s="177" t="s">
        <v>104</v>
      </c>
      <c r="L82" s="178"/>
      <c r="M82" s="95" t="s">
        <v>28</v>
      </c>
      <c r="N82" s="96" t="s">
        <v>46</v>
      </c>
      <c r="O82" s="96" t="s">
        <v>105</v>
      </c>
      <c r="P82" s="96" t="s">
        <v>106</v>
      </c>
      <c r="Q82" s="96" t="s">
        <v>107</v>
      </c>
      <c r="R82" s="96" t="s">
        <v>108</v>
      </c>
      <c r="S82" s="96" t="s">
        <v>109</v>
      </c>
      <c r="T82" s="97" t="s">
        <v>110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1"/>
      <c r="B83" s="42"/>
      <c r="C83" s="102" t="s">
        <v>111</v>
      </c>
      <c r="D83" s="43"/>
      <c r="E83" s="43"/>
      <c r="F83" s="43"/>
      <c r="G83" s="43"/>
      <c r="H83" s="43"/>
      <c r="I83" s="43"/>
      <c r="J83" s="179">
        <f>BK83</f>
        <v>0</v>
      </c>
      <c r="K83" s="43"/>
      <c r="L83" s="47"/>
      <c r="M83" s="98"/>
      <c r="N83" s="180"/>
      <c r="O83" s="99"/>
      <c r="P83" s="181">
        <f>P84+P105+P319+P326</f>
        <v>0</v>
      </c>
      <c r="Q83" s="99"/>
      <c r="R83" s="181">
        <f>R84+R105+R319+R326</f>
        <v>4.7457367599999998</v>
      </c>
      <c r="S83" s="99"/>
      <c r="T83" s="182">
        <f>T84+T105+T319+T326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75</v>
      </c>
      <c r="AU83" s="20" t="s">
        <v>88</v>
      </c>
      <c r="BK83" s="183">
        <f>BK84+BK105+BK319+BK326</f>
        <v>0</v>
      </c>
    </row>
    <row r="84" s="12" customFormat="1" ht="25.92" customHeight="1">
      <c r="A84" s="12"/>
      <c r="B84" s="184"/>
      <c r="C84" s="185"/>
      <c r="D84" s="186" t="s">
        <v>75</v>
      </c>
      <c r="E84" s="187" t="s">
        <v>112</v>
      </c>
      <c r="F84" s="187" t="s">
        <v>113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0.0016800000000000001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81</v>
      </c>
      <c r="AT84" s="196" t="s">
        <v>75</v>
      </c>
      <c r="AU84" s="196" t="s">
        <v>76</v>
      </c>
      <c r="AY84" s="195" t="s">
        <v>114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75</v>
      </c>
      <c r="E85" s="198" t="s">
        <v>115</v>
      </c>
      <c r="F85" s="198" t="s">
        <v>116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SUM(P86:P104)</f>
        <v>0</v>
      </c>
      <c r="Q85" s="192"/>
      <c r="R85" s="193">
        <f>SUM(R86:R104)</f>
        <v>0.0016800000000000001</v>
      </c>
      <c r="S85" s="192"/>
      <c r="T85" s="194">
        <f>SUM(T86:T104)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81</v>
      </c>
      <c r="AT85" s="196" t="s">
        <v>75</v>
      </c>
      <c r="AU85" s="196" t="s">
        <v>81</v>
      </c>
      <c r="AY85" s="195" t="s">
        <v>114</v>
      </c>
      <c r="BK85" s="197">
        <f>SUM(BK86:BK104)</f>
        <v>0</v>
      </c>
    </row>
    <row r="86" s="2" customFormat="1" ht="21.75" customHeight="1">
      <c r="A86" s="41"/>
      <c r="B86" s="42"/>
      <c r="C86" s="200" t="s">
        <v>81</v>
      </c>
      <c r="D86" s="200" t="s">
        <v>117</v>
      </c>
      <c r="E86" s="201" t="s">
        <v>118</v>
      </c>
      <c r="F86" s="202" t="s">
        <v>119</v>
      </c>
      <c r="G86" s="203" t="s">
        <v>120</v>
      </c>
      <c r="H86" s="204">
        <v>69.245000000000005</v>
      </c>
      <c r="I86" s="205"/>
      <c r="J86" s="206">
        <f>ROUND(I86*H86,2)</f>
        <v>0</v>
      </c>
      <c r="K86" s="202" t="s">
        <v>121</v>
      </c>
      <c r="L86" s="47"/>
      <c r="M86" s="207" t="s">
        <v>28</v>
      </c>
      <c r="N86" s="208" t="s">
        <v>47</v>
      </c>
      <c r="O86" s="87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1" t="s">
        <v>122</v>
      </c>
      <c r="AT86" s="211" t="s">
        <v>117</v>
      </c>
      <c r="AU86" s="211" t="s">
        <v>83</v>
      </c>
      <c r="AY86" s="20" t="s">
        <v>114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20" t="s">
        <v>81</v>
      </c>
      <c r="BK86" s="212">
        <f>ROUND(I86*H86,2)</f>
        <v>0</v>
      </c>
      <c r="BL86" s="20" t="s">
        <v>122</v>
      </c>
      <c r="BM86" s="211" t="s">
        <v>123</v>
      </c>
    </row>
    <row r="87" s="2" customFormat="1">
      <c r="A87" s="41"/>
      <c r="B87" s="42"/>
      <c r="C87" s="43"/>
      <c r="D87" s="213" t="s">
        <v>124</v>
      </c>
      <c r="E87" s="43"/>
      <c r="F87" s="214" t="s">
        <v>125</v>
      </c>
      <c r="G87" s="43"/>
      <c r="H87" s="43"/>
      <c r="I87" s="215"/>
      <c r="J87" s="43"/>
      <c r="K87" s="43"/>
      <c r="L87" s="47"/>
      <c r="M87" s="216"/>
      <c r="N87" s="217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124</v>
      </c>
      <c r="AU87" s="20" t="s">
        <v>83</v>
      </c>
    </row>
    <row r="88" s="2" customFormat="1">
      <c r="A88" s="41"/>
      <c r="B88" s="42"/>
      <c r="C88" s="43"/>
      <c r="D88" s="218" t="s">
        <v>126</v>
      </c>
      <c r="E88" s="43"/>
      <c r="F88" s="219" t="s">
        <v>127</v>
      </c>
      <c r="G88" s="43"/>
      <c r="H88" s="43"/>
      <c r="I88" s="215"/>
      <c r="J88" s="43"/>
      <c r="K88" s="43"/>
      <c r="L88" s="47"/>
      <c r="M88" s="216"/>
      <c r="N88" s="217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126</v>
      </c>
      <c r="AU88" s="20" t="s">
        <v>83</v>
      </c>
    </row>
    <row r="89" s="13" customFormat="1">
      <c r="A89" s="13"/>
      <c r="B89" s="220"/>
      <c r="C89" s="221"/>
      <c r="D89" s="213" t="s">
        <v>128</v>
      </c>
      <c r="E89" s="222" t="s">
        <v>28</v>
      </c>
      <c r="F89" s="223" t="s">
        <v>129</v>
      </c>
      <c r="G89" s="221"/>
      <c r="H89" s="224">
        <v>69.245000000000005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128</v>
      </c>
      <c r="AU89" s="230" t="s">
        <v>83</v>
      </c>
      <c r="AV89" s="13" t="s">
        <v>83</v>
      </c>
      <c r="AW89" s="13" t="s">
        <v>35</v>
      </c>
      <c r="AX89" s="13" t="s">
        <v>76</v>
      </c>
      <c r="AY89" s="230" t="s">
        <v>114</v>
      </c>
    </row>
    <row r="90" s="14" customFormat="1">
      <c r="A90" s="14"/>
      <c r="B90" s="231"/>
      <c r="C90" s="232"/>
      <c r="D90" s="213" t="s">
        <v>128</v>
      </c>
      <c r="E90" s="233" t="s">
        <v>28</v>
      </c>
      <c r="F90" s="234" t="s">
        <v>130</v>
      </c>
      <c r="G90" s="232"/>
      <c r="H90" s="235">
        <v>69.245000000000005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1" t="s">
        <v>128</v>
      </c>
      <c r="AU90" s="241" t="s">
        <v>83</v>
      </c>
      <c r="AV90" s="14" t="s">
        <v>122</v>
      </c>
      <c r="AW90" s="14" t="s">
        <v>35</v>
      </c>
      <c r="AX90" s="14" t="s">
        <v>81</v>
      </c>
      <c r="AY90" s="241" t="s">
        <v>114</v>
      </c>
    </row>
    <row r="91" s="2" customFormat="1" ht="24.15" customHeight="1">
      <c r="A91" s="41"/>
      <c r="B91" s="42"/>
      <c r="C91" s="200" t="s">
        <v>83</v>
      </c>
      <c r="D91" s="200" t="s">
        <v>117</v>
      </c>
      <c r="E91" s="201" t="s">
        <v>131</v>
      </c>
      <c r="F91" s="202" t="s">
        <v>132</v>
      </c>
      <c r="G91" s="203" t="s">
        <v>120</v>
      </c>
      <c r="H91" s="204">
        <v>2077.3499999999999</v>
      </c>
      <c r="I91" s="205"/>
      <c r="J91" s="206">
        <f>ROUND(I91*H91,2)</f>
        <v>0</v>
      </c>
      <c r="K91" s="202" t="s">
        <v>121</v>
      </c>
      <c r="L91" s="47"/>
      <c r="M91" s="207" t="s">
        <v>28</v>
      </c>
      <c r="N91" s="208" t="s">
        <v>47</v>
      </c>
      <c r="O91" s="87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1" t="s">
        <v>122</v>
      </c>
      <c r="AT91" s="211" t="s">
        <v>117</v>
      </c>
      <c r="AU91" s="211" t="s">
        <v>83</v>
      </c>
      <c r="AY91" s="20" t="s">
        <v>114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0" t="s">
        <v>81</v>
      </c>
      <c r="BK91" s="212">
        <f>ROUND(I91*H91,2)</f>
        <v>0</v>
      </c>
      <c r="BL91" s="20" t="s">
        <v>122</v>
      </c>
      <c r="BM91" s="211" t="s">
        <v>133</v>
      </c>
    </row>
    <row r="92" s="2" customFormat="1">
      <c r="A92" s="41"/>
      <c r="B92" s="42"/>
      <c r="C92" s="43"/>
      <c r="D92" s="213" t="s">
        <v>124</v>
      </c>
      <c r="E92" s="43"/>
      <c r="F92" s="214" t="s">
        <v>134</v>
      </c>
      <c r="G92" s="43"/>
      <c r="H92" s="43"/>
      <c r="I92" s="215"/>
      <c r="J92" s="43"/>
      <c r="K92" s="43"/>
      <c r="L92" s="47"/>
      <c r="M92" s="216"/>
      <c r="N92" s="217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124</v>
      </c>
      <c r="AU92" s="20" t="s">
        <v>83</v>
      </c>
    </row>
    <row r="93" s="2" customFormat="1">
      <c r="A93" s="41"/>
      <c r="B93" s="42"/>
      <c r="C93" s="43"/>
      <c r="D93" s="218" t="s">
        <v>126</v>
      </c>
      <c r="E93" s="43"/>
      <c r="F93" s="219" t="s">
        <v>135</v>
      </c>
      <c r="G93" s="43"/>
      <c r="H93" s="43"/>
      <c r="I93" s="215"/>
      <c r="J93" s="43"/>
      <c r="K93" s="43"/>
      <c r="L93" s="47"/>
      <c r="M93" s="216"/>
      <c r="N93" s="217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126</v>
      </c>
      <c r="AU93" s="20" t="s">
        <v>83</v>
      </c>
    </row>
    <row r="94" s="13" customFormat="1">
      <c r="A94" s="13"/>
      <c r="B94" s="220"/>
      <c r="C94" s="221"/>
      <c r="D94" s="213" t="s">
        <v>128</v>
      </c>
      <c r="E94" s="222" t="s">
        <v>28</v>
      </c>
      <c r="F94" s="223" t="s">
        <v>129</v>
      </c>
      <c r="G94" s="221"/>
      <c r="H94" s="224">
        <v>69.245000000000005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128</v>
      </c>
      <c r="AU94" s="230" t="s">
        <v>83</v>
      </c>
      <c r="AV94" s="13" t="s">
        <v>83</v>
      </c>
      <c r="AW94" s="13" t="s">
        <v>35</v>
      </c>
      <c r="AX94" s="13" t="s">
        <v>76</v>
      </c>
      <c r="AY94" s="230" t="s">
        <v>114</v>
      </c>
    </row>
    <row r="95" s="14" customFormat="1">
      <c r="A95" s="14"/>
      <c r="B95" s="231"/>
      <c r="C95" s="232"/>
      <c r="D95" s="213" t="s">
        <v>128</v>
      </c>
      <c r="E95" s="233" t="s">
        <v>28</v>
      </c>
      <c r="F95" s="234" t="s">
        <v>130</v>
      </c>
      <c r="G95" s="232"/>
      <c r="H95" s="235">
        <v>69.245000000000005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128</v>
      </c>
      <c r="AU95" s="241" t="s">
        <v>83</v>
      </c>
      <c r="AV95" s="14" t="s">
        <v>122</v>
      </c>
      <c r="AW95" s="14" t="s">
        <v>35</v>
      </c>
      <c r="AX95" s="14" t="s">
        <v>81</v>
      </c>
      <c r="AY95" s="241" t="s">
        <v>114</v>
      </c>
    </row>
    <row r="96" s="13" customFormat="1">
      <c r="A96" s="13"/>
      <c r="B96" s="220"/>
      <c r="C96" s="221"/>
      <c r="D96" s="213" t="s">
        <v>128</v>
      </c>
      <c r="E96" s="221"/>
      <c r="F96" s="223" t="s">
        <v>136</v>
      </c>
      <c r="G96" s="221"/>
      <c r="H96" s="224">
        <v>2077.3499999999999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128</v>
      </c>
      <c r="AU96" s="230" t="s">
        <v>83</v>
      </c>
      <c r="AV96" s="13" t="s">
        <v>83</v>
      </c>
      <c r="AW96" s="13" t="s">
        <v>4</v>
      </c>
      <c r="AX96" s="13" t="s">
        <v>81</v>
      </c>
      <c r="AY96" s="230" t="s">
        <v>114</v>
      </c>
    </row>
    <row r="97" s="2" customFormat="1" ht="21.75" customHeight="1">
      <c r="A97" s="41"/>
      <c r="B97" s="42"/>
      <c r="C97" s="200" t="s">
        <v>137</v>
      </c>
      <c r="D97" s="200" t="s">
        <v>117</v>
      </c>
      <c r="E97" s="201" t="s">
        <v>138</v>
      </c>
      <c r="F97" s="202" t="s">
        <v>139</v>
      </c>
      <c r="G97" s="203" t="s">
        <v>120</v>
      </c>
      <c r="H97" s="204">
        <v>69.245000000000005</v>
      </c>
      <c r="I97" s="205"/>
      <c r="J97" s="206">
        <f>ROUND(I97*H97,2)</f>
        <v>0</v>
      </c>
      <c r="K97" s="202" t="s">
        <v>121</v>
      </c>
      <c r="L97" s="47"/>
      <c r="M97" s="207" t="s">
        <v>28</v>
      </c>
      <c r="N97" s="208" t="s">
        <v>47</v>
      </c>
      <c r="O97" s="87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1" t="s">
        <v>122</v>
      </c>
      <c r="AT97" s="211" t="s">
        <v>117</v>
      </c>
      <c r="AU97" s="211" t="s">
        <v>83</v>
      </c>
      <c r="AY97" s="20" t="s">
        <v>114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0" t="s">
        <v>81</v>
      </c>
      <c r="BK97" s="212">
        <f>ROUND(I97*H97,2)</f>
        <v>0</v>
      </c>
      <c r="BL97" s="20" t="s">
        <v>122</v>
      </c>
      <c r="BM97" s="211" t="s">
        <v>140</v>
      </c>
    </row>
    <row r="98" s="2" customFormat="1">
      <c r="A98" s="41"/>
      <c r="B98" s="42"/>
      <c r="C98" s="43"/>
      <c r="D98" s="213" t="s">
        <v>124</v>
      </c>
      <c r="E98" s="43"/>
      <c r="F98" s="214" t="s">
        <v>141</v>
      </c>
      <c r="G98" s="43"/>
      <c r="H98" s="43"/>
      <c r="I98" s="215"/>
      <c r="J98" s="43"/>
      <c r="K98" s="43"/>
      <c r="L98" s="47"/>
      <c r="M98" s="216"/>
      <c r="N98" s="217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124</v>
      </c>
      <c r="AU98" s="20" t="s">
        <v>83</v>
      </c>
    </row>
    <row r="99" s="2" customFormat="1">
      <c r="A99" s="41"/>
      <c r="B99" s="42"/>
      <c r="C99" s="43"/>
      <c r="D99" s="218" t="s">
        <v>126</v>
      </c>
      <c r="E99" s="43"/>
      <c r="F99" s="219" t="s">
        <v>142</v>
      </c>
      <c r="G99" s="43"/>
      <c r="H99" s="43"/>
      <c r="I99" s="215"/>
      <c r="J99" s="43"/>
      <c r="K99" s="43"/>
      <c r="L99" s="47"/>
      <c r="M99" s="216"/>
      <c r="N99" s="217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126</v>
      </c>
      <c r="AU99" s="20" t="s">
        <v>83</v>
      </c>
    </row>
    <row r="100" s="13" customFormat="1">
      <c r="A100" s="13"/>
      <c r="B100" s="220"/>
      <c r="C100" s="221"/>
      <c r="D100" s="213" t="s">
        <v>128</v>
      </c>
      <c r="E100" s="222" t="s">
        <v>28</v>
      </c>
      <c r="F100" s="223" t="s">
        <v>129</v>
      </c>
      <c r="G100" s="221"/>
      <c r="H100" s="224">
        <v>69.245000000000005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128</v>
      </c>
      <c r="AU100" s="230" t="s">
        <v>83</v>
      </c>
      <c r="AV100" s="13" t="s">
        <v>83</v>
      </c>
      <c r="AW100" s="13" t="s">
        <v>35</v>
      </c>
      <c r="AX100" s="13" t="s">
        <v>76</v>
      </c>
      <c r="AY100" s="230" t="s">
        <v>114</v>
      </c>
    </row>
    <row r="101" s="14" customFormat="1">
      <c r="A101" s="14"/>
      <c r="B101" s="231"/>
      <c r="C101" s="232"/>
      <c r="D101" s="213" t="s">
        <v>128</v>
      </c>
      <c r="E101" s="233" t="s">
        <v>28</v>
      </c>
      <c r="F101" s="234" t="s">
        <v>130</v>
      </c>
      <c r="G101" s="232"/>
      <c r="H101" s="235">
        <v>69.245000000000005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128</v>
      </c>
      <c r="AU101" s="241" t="s">
        <v>83</v>
      </c>
      <c r="AV101" s="14" t="s">
        <v>122</v>
      </c>
      <c r="AW101" s="14" t="s">
        <v>35</v>
      </c>
      <c r="AX101" s="14" t="s">
        <v>81</v>
      </c>
      <c r="AY101" s="241" t="s">
        <v>114</v>
      </c>
    </row>
    <row r="102" s="2" customFormat="1" ht="16.5" customHeight="1">
      <c r="A102" s="41"/>
      <c r="B102" s="42"/>
      <c r="C102" s="200" t="s">
        <v>122</v>
      </c>
      <c r="D102" s="200" t="s">
        <v>117</v>
      </c>
      <c r="E102" s="201" t="s">
        <v>143</v>
      </c>
      <c r="F102" s="202" t="s">
        <v>144</v>
      </c>
      <c r="G102" s="203" t="s">
        <v>145</v>
      </c>
      <c r="H102" s="204">
        <v>42</v>
      </c>
      <c r="I102" s="205"/>
      <c r="J102" s="206">
        <f>ROUND(I102*H102,2)</f>
        <v>0</v>
      </c>
      <c r="K102" s="202" t="s">
        <v>121</v>
      </c>
      <c r="L102" s="47"/>
      <c r="M102" s="207" t="s">
        <v>28</v>
      </c>
      <c r="N102" s="208" t="s">
        <v>47</v>
      </c>
      <c r="O102" s="87"/>
      <c r="P102" s="209">
        <f>O102*H102</f>
        <v>0</v>
      </c>
      <c r="Q102" s="209">
        <v>4.0000000000000003E-05</v>
      </c>
      <c r="R102" s="209">
        <f>Q102*H102</f>
        <v>0.0016800000000000001</v>
      </c>
      <c r="S102" s="209">
        <v>0</v>
      </c>
      <c r="T102" s="210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1" t="s">
        <v>122</v>
      </c>
      <c r="AT102" s="211" t="s">
        <v>117</v>
      </c>
      <c r="AU102" s="211" t="s">
        <v>83</v>
      </c>
      <c r="AY102" s="20" t="s">
        <v>114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0" t="s">
        <v>81</v>
      </c>
      <c r="BK102" s="212">
        <f>ROUND(I102*H102,2)</f>
        <v>0</v>
      </c>
      <c r="BL102" s="20" t="s">
        <v>122</v>
      </c>
      <c r="BM102" s="211" t="s">
        <v>146</v>
      </c>
    </row>
    <row r="103" s="2" customFormat="1">
      <c r="A103" s="41"/>
      <c r="B103" s="42"/>
      <c r="C103" s="43"/>
      <c r="D103" s="213" t="s">
        <v>124</v>
      </c>
      <c r="E103" s="43"/>
      <c r="F103" s="214" t="s">
        <v>144</v>
      </c>
      <c r="G103" s="43"/>
      <c r="H103" s="43"/>
      <c r="I103" s="215"/>
      <c r="J103" s="43"/>
      <c r="K103" s="43"/>
      <c r="L103" s="47"/>
      <c r="M103" s="216"/>
      <c r="N103" s="217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124</v>
      </c>
      <c r="AU103" s="20" t="s">
        <v>83</v>
      </c>
    </row>
    <row r="104" s="2" customFormat="1">
      <c r="A104" s="41"/>
      <c r="B104" s="42"/>
      <c r="C104" s="43"/>
      <c r="D104" s="218" t="s">
        <v>126</v>
      </c>
      <c r="E104" s="43"/>
      <c r="F104" s="219" t="s">
        <v>147</v>
      </c>
      <c r="G104" s="43"/>
      <c r="H104" s="43"/>
      <c r="I104" s="215"/>
      <c r="J104" s="43"/>
      <c r="K104" s="43"/>
      <c r="L104" s="47"/>
      <c r="M104" s="216"/>
      <c r="N104" s="217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126</v>
      </c>
      <c r="AU104" s="20" t="s">
        <v>83</v>
      </c>
    </row>
    <row r="105" s="12" customFormat="1" ht="25.92" customHeight="1">
      <c r="A105" s="12"/>
      <c r="B105" s="184"/>
      <c r="C105" s="185"/>
      <c r="D105" s="186" t="s">
        <v>75</v>
      </c>
      <c r="E105" s="187" t="s">
        <v>148</v>
      </c>
      <c r="F105" s="187" t="s">
        <v>149</v>
      </c>
      <c r="G105" s="185"/>
      <c r="H105" s="185"/>
      <c r="I105" s="188"/>
      <c r="J105" s="189">
        <f>BK105</f>
        <v>0</v>
      </c>
      <c r="K105" s="185"/>
      <c r="L105" s="190"/>
      <c r="M105" s="191"/>
      <c r="N105" s="192"/>
      <c r="O105" s="192"/>
      <c r="P105" s="193">
        <f>P106+P179+P194</f>
        <v>0</v>
      </c>
      <c r="Q105" s="192"/>
      <c r="R105" s="193">
        <f>R106+R179+R194</f>
        <v>4.7440567599999994</v>
      </c>
      <c r="S105" s="192"/>
      <c r="T105" s="194">
        <f>T106+T179+T194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5" t="s">
        <v>83</v>
      </c>
      <c r="AT105" s="196" t="s">
        <v>75</v>
      </c>
      <c r="AU105" s="196" t="s">
        <v>76</v>
      </c>
      <c r="AY105" s="195" t="s">
        <v>114</v>
      </c>
      <c r="BK105" s="197">
        <f>BK106+BK179+BK194</f>
        <v>0</v>
      </c>
    </row>
    <row r="106" s="12" customFormat="1" ht="22.8" customHeight="1">
      <c r="A106" s="12"/>
      <c r="B106" s="184"/>
      <c r="C106" s="185"/>
      <c r="D106" s="186" t="s">
        <v>75</v>
      </c>
      <c r="E106" s="198" t="s">
        <v>150</v>
      </c>
      <c r="F106" s="198" t="s">
        <v>151</v>
      </c>
      <c r="G106" s="185"/>
      <c r="H106" s="185"/>
      <c r="I106" s="188"/>
      <c r="J106" s="199">
        <f>BK106</f>
        <v>0</v>
      </c>
      <c r="K106" s="185"/>
      <c r="L106" s="190"/>
      <c r="M106" s="191"/>
      <c r="N106" s="192"/>
      <c r="O106" s="192"/>
      <c r="P106" s="193">
        <f>SUM(P107:P178)</f>
        <v>0</v>
      </c>
      <c r="Q106" s="192"/>
      <c r="R106" s="193">
        <f>SUM(R107:R178)</f>
        <v>4.3489990000000001</v>
      </c>
      <c r="S106" s="192"/>
      <c r="T106" s="194">
        <f>SUM(T107:T178)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5" t="s">
        <v>83</v>
      </c>
      <c r="AT106" s="196" t="s">
        <v>75</v>
      </c>
      <c r="AU106" s="196" t="s">
        <v>81</v>
      </c>
      <c r="AY106" s="195" t="s">
        <v>114</v>
      </c>
      <c r="BK106" s="197">
        <f>SUM(BK107:BK178)</f>
        <v>0</v>
      </c>
    </row>
    <row r="107" s="2" customFormat="1" ht="16.5" customHeight="1">
      <c r="A107" s="41"/>
      <c r="B107" s="42"/>
      <c r="C107" s="200" t="s">
        <v>152</v>
      </c>
      <c r="D107" s="200" t="s">
        <v>117</v>
      </c>
      <c r="E107" s="201" t="s">
        <v>153</v>
      </c>
      <c r="F107" s="202" t="s">
        <v>154</v>
      </c>
      <c r="G107" s="203" t="s">
        <v>155</v>
      </c>
      <c r="H107" s="204">
        <v>9.0950000000000006</v>
      </c>
      <c r="I107" s="205"/>
      <c r="J107" s="206">
        <f>ROUND(I107*H107,2)</f>
        <v>0</v>
      </c>
      <c r="K107" s="202" t="s">
        <v>121</v>
      </c>
      <c r="L107" s="47"/>
      <c r="M107" s="207" t="s">
        <v>28</v>
      </c>
      <c r="N107" s="208" t="s">
        <v>47</v>
      </c>
      <c r="O107" s="87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1" t="s">
        <v>156</v>
      </c>
      <c r="AT107" s="211" t="s">
        <v>117</v>
      </c>
      <c r="AU107" s="211" t="s">
        <v>83</v>
      </c>
      <c r="AY107" s="20" t="s">
        <v>114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0" t="s">
        <v>81</v>
      </c>
      <c r="BK107" s="212">
        <f>ROUND(I107*H107,2)</f>
        <v>0</v>
      </c>
      <c r="BL107" s="20" t="s">
        <v>156</v>
      </c>
      <c r="BM107" s="211" t="s">
        <v>157</v>
      </c>
    </row>
    <row r="108" s="2" customFormat="1">
      <c r="A108" s="41"/>
      <c r="B108" s="42"/>
      <c r="C108" s="43"/>
      <c r="D108" s="213" t="s">
        <v>124</v>
      </c>
      <c r="E108" s="43"/>
      <c r="F108" s="214" t="s">
        <v>158</v>
      </c>
      <c r="G108" s="43"/>
      <c r="H108" s="43"/>
      <c r="I108" s="215"/>
      <c r="J108" s="43"/>
      <c r="K108" s="43"/>
      <c r="L108" s="47"/>
      <c r="M108" s="216"/>
      <c r="N108" s="217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124</v>
      </c>
      <c r="AU108" s="20" t="s">
        <v>83</v>
      </c>
    </row>
    <row r="109" s="2" customFormat="1">
      <c r="A109" s="41"/>
      <c r="B109" s="42"/>
      <c r="C109" s="43"/>
      <c r="D109" s="218" t="s">
        <v>126</v>
      </c>
      <c r="E109" s="43"/>
      <c r="F109" s="219" t="s">
        <v>159</v>
      </c>
      <c r="G109" s="43"/>
      <c r="H109" s="43"/>
      <c r="I109" s="215"/>
      <c r="J109" s="43"/>
      <c r="K109" s="43"/>
      <c r="L109" s="47"/>
      <c r="M109" s="216"/>
      <c r="N109" s="217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126</v>
      </c>
      <c r="AU109" s="20" t="s">
        <v>83</v>
      </c>
    </row>
    <row r="110" s="13" customFormat="1">
      <c r="A110" s="13"/>
      <c r="B110" s="220"/>
      <c r="C110" s="221"/>
      <c r="D110" s="213" t="s">
        <v>128</v>
      </c>
      <c r="E110" s="222" t="s">
        <v>28</v>
      </c>
      <c r="F110" s="223" t="s">
        <v>160</v>
      </c>
      <c r="G110" s="221"/>
      <c r="H110" s="224">
        <v>9.0950000000000006</v>
      </c>
      <c r="I110" s="225"/>
      <c r="J110" s="221"/>
      <c r="K110" s="221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128</v>
      </c>
      <c r="AU110" s="230" t="s">
        <v>83</v>
      </c>
      <c r="AV110" s="13" t="s">
        <v>83</v>
      </c>
      <c r="AW110" s="13" t="s">
        <v>35</v>
      </c>
      <c r="AX110" s="13" t="s">
        <v>76</v>
      </c>
      <c r="AY110" s="230" t="s">
        <v>114</v>
      </c>
    </row>
    <row r="111" s="14" customFormat="1">
      <c r="A111" s="14"/>
      <c r="B111" s="231"/>
      <c r="C111" s="232"/>
      <c r="D111" s="213" t="s">
        <v>128</v>
      </c>
      <c r="E111" s="233" t="s">
        <v>28</v>
      </c>
      <c r="F111" s="234" t="s">
        <v>130</v>
      </c>
      <c r="G111" s="232"/>
      <c r="H111" s="235">
        <v>9.0950000000000006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128</v>
      </c>
      <c r="AU111" s="241" t="s">
        <v>83</v>
      </c>
      <c r="AV111" s="14" t="s">
        <v>122</v>
      </c>
      <c r="AW111" s="14" t="s">
        <v>35</v>
      </c>
      <c r="AX111" s="14" t="s">
        <v>81</v>
      </c>
      <c r="AY111" s="241" t="s">
        <v>114</v>
      </c>
    </row>
    <row r="112" s="2" customFormat="1" ht="16.5" customHeight="1">
      <c r="A112" s="41"/>
      <c r="B112" s="42"/>
      <c r="C112" s="200" t="s">
        <v>161</v>
      </c>
      <c r="D112" s="200" t="s">
        <v>117</v>
      </c>
      <c r="E112" s="201" t="s">
        <v>162</v>
      </c>
      <c r="F112" s="202" t="s">
        <v>163</v>
      </c>
      <c r="G112" s="203" t="s">
        <v>145</v>
      </c>
      <c r="H112" s="204">
        <v>100</v>
      </c>
      <c r="I112" s="205"/>
      <c r="J112" s="206">
        <f>ROUND(I112*H112,2)</f>
        <v>0</v>
      </c>
      <c r="K112" s="202" t="s">
        <v>121</v>
      </c>
      <c r="L112" s="47"/>
      <c r="M112" s="207" t="s">
        <v>28</v>
      </c>
      <c r="N112" s="208" t="s">
        <v>47</v>
      </c>
      <c r="O112" s="87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1" t="s">
        <v>156</v>
      </c>
      <c r="AT112" s="211" t="s">
        <v>117</v>
      </c>
      <c r="AU112" s="211" t="s">
        <v>83</v>
      </c>
      <c r="AY112" s="20" t="s">
        <v>114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0" t="s">
        <v>81</v>
      </c>
      <c r="BK112" s="212">
        <f>ROUND(I112*H112,2)</f>
        <v>0</v>
      </c>
      <c r="BL112" s="20" t="s">
        <v>156</v>
      </c>
      <c r="BM112" s="211" t="s">
        <v>164</v>
      </c>
    </row>
    <row r="113" s="2" customFormat="1">
      <c r="A113" s="41"/>
      <c r="B113" s="42"/>
      <c r="C113" s="43"/>
      <c r="D113" s="213" t="s">
        <v>124</v>
      </c>
      <c r="E113" s="43"/>
      <c r="F113" s="214" t="s">
        <v>165</v>
      </c>
      <c r="G113" s="43"/>
      <c r="H113" s="43"/>
      <c r="I113" s="215"/>
      <c r="J113" s="43"/>
      <c r="K113" s="43"/>
      <c r="L113" s="47"/>
      <c r="M113" s="216"/>
      <c r="N113" s="217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124</v>
      </c>
      <c r="AU113" s="20" t="s">
        <v>83</v>
      </c>
    </row>
    <row r="114" s="2" customFormat="1">
      <c r="A114" s="41"/>
      <c r="B114" s="42"/>
      <c r="C114" s="43"/>
      <c r="D114" s="218" t="s">
        <v>126</v>
      </c>
      <c r="E114" s="43"/>
      <c r="F114" s="219" t="s">
        <v>166</v>
      </c>
      <c r="G114" s="43"/>
      <c r="H114" s="43"/>
      <c r="I114" s="215"/>
      <c r="J114" s="43"/>
      <c r="K114" s="43"/>
      <c r="L114" s="47"/>
      <c r="M114" s="216"/>
      <c r="N114" s="217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126</v>
      </c>
      <c r="AU114" s="20" t="s">
        <v>83</v>
      </c>
    </row>
    <row r="115" s="2" customFormat="1" ht="16.5" customHeight="1">
      <c r="A115" s="41"/>
      <c r="B115" s="42"/>
      <c r="C115" s="242" t="s">
        <v>167</v>
      </c>
      <c r="D115" s="242" t="s">
        <v>168</v>
      </c>
      <c r="E115" s="243" t="s">
        <v>169</v>
      </c>
      <c r="F115" s="244" t="s">
        <v>170</v>
      </c>
      <c r="G115" s="245" t="s">
        <v>171</v>
      </c>
      <c r="H115" s="246">
        <v>50</v>
      </c>
      <c r="I115" s="247"/>
      <c r="J115" s="248">
        <f>ROUND(I115*H115,2)</f>
        <v>0</v>
      </c>
      <c r="K115" s="244" t="s">
        <v>121</v>
      </c>
      <c r="L115" s="249"/>
      <c r="M115" s="250" t="s">
        <v>28</v>
      </c>
      <c r="N115" s="251" t="s">
        <v>47</v>
      </c>
      <c r="O115" s="87"/>
      <c r="P115" s="209">
        <f>O115*H115</f>
        <v>0</v>
      </c>
      <c r="Q115" s="209">
        <v>0.0012999999999999999</v>
      </c>
      <c r="R115" s="209">
        <f>Q115*H115</f>
        <v>0.065000000000000002</v>
      </c>
      <c r="S115" s="209">
        <v>0</v>
      </c>
      <c r="T115" s="21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1" t="s">
        <v>172</v>
      </c>
      <c r="AT115" s="211" t="s">
        <v>168</v>
      </c>
      <c r="AU115" s="211" t="s">
        <v>83</v>
      </c>
      <c r="AY115" s="20" t="s">
        <v>114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0" t="s">
        <v>81</v>
      </c>
      <c r="BK115" s="212">
        <f>ROUND(I115*H115,2)</f>
        <v>0</v>
      </c>
      <c r="BL115" s="20" t="s">
        <v>156</v>
      </c>
      <c r="BM115" s="211" t="s">
        <v>173</v>
      </c>
    </row>
    <row r="116" s="2" customFormat="1">
      <c r="A116" s="41"/>
      <c r="B116" s="42"/>
      <c r="C116" s="43"/>
      <c r="D116" s="213" t="s">
        <v>124</v>
      </c>
      <c r="E116" s="43"/>
      <c r="F116" s="214" t="s">
        <v>170</v>
      </c>
      <c r="G116" s="43"/>
      <c r="H116" s="43"/>
      <c r="I116" s="215"/>
      <c r="J116" s="43"/>
      <c r="K116" s="43"/>
      <c r="L116" s="47"/>
      <c r="M116" s="216"/>
      <c r="N116" s="217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124</v>
      </c>
      <c r="AU116" s="20" t="s">
        <v>83</v>
      </c>
    </row>
    <row r="117" s="13" customFormat="1">
      <c r="A117" s="13"/>
      <c r="B117" s="220"/>
      <c r="C117" s="221"/>
      <c r="D117" s="213" t="s">
        <v>128</v>
      </c>
      <c r="E117" s="221"/>
      <c r="F117" s="223" t="s">
        <v>174</v>
      </c>
      <c r="G117" s="221"/>
      <c r="H117" s="224">
        <v>50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128</v>
      </c>
      <c r="AU117" s="230" t="s">
        <v>83</v>
      </c>
      <c r="AV117" s="13" t="s">
        <v>83</v>
      </c>
      <c r="AW117" s="13" t="s">
        <v>4</v>
      </c>
      <c r="AX117" s="13" t="s">
        <v>81</v>
      </c>
      <c r="AY117" s="230" t="s">
        <v>114</v>
      </c>
    </row>
    <row r="118" s="2" customFormat="1" ht="24.15" customHeight="1">
      <c r="A118" s="41"/>
      <c r="B118" s="42"/>
      <c r="C118" s="242" t="s">
        <v>175</v>
      </c>
      <c r="D118" s="242" t="s">
        <v>168</v>
      </c>
      <c r="E118" s="243" t="s">
        <v>176</v>
      </c>
      <c r="F118" s="244" t="s">
        <v>177</v>
      </c>
      <c r="G118" s="245" t="s">
        <v>178</v>
      </c>
      <c r="H118" s="246">
        <v>2</v>
      </c>
      <c r="I118" s="247"/>
      <c r="J118" s="248">
        <f>ROUND(I118*H118,2)</f>
        <v>0</v>
      </c>
      <c r="K118" s="244" t="s">
        <v>121</v>
      </c>
      <c r="L118" s="249"/>
      <c r="M118" s="250" t="s">
        <v>28</v>
      </c>
      <c r="N118" s="251" t="s">
        <v>47</v>
      </c>
      <c r="O118" s="87"/>
      <c r="P118" s="209">
        <f>O118*H118</f>
        <v>0</v>
      </c>
      <c r="Q118" s="209">
        <v>0.0033300000000000001</v>
      </c>
      <c r="R118" s="209">
        <f>Q118*H118</f>
        <v>0.0066600000000000001</v>
      </c>
      <c r="S118" s="209">
        <v>0</v>
      </c>
      <c r="T118" s="21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1" t="s">
        <v>172</v>
      </c>
      <c r="AT118" s="211" t="s">
        <v>168</v>
      </c>
      <c r="AU118" s="211" t="s">
        <v>83</v>
      </c>
      <c r="AY118" s="20" t="s">
        <v>114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0" t="s">
        <v>81</v>
      </c>
      <c r="BK118" s="212">
        <f>ROUND(I118*H118,2)</f>
        <v>0</v>
      </c>
      <c r="BL118" s="20" t="s">
        <v>156</v>
      </c>
      <c r="BM118" s="211" t="s">
        <v>179</v>
      </c>
    </row>
    <row r="119" s="2" customFormat="1">
      <c r="A119" s="41"/>
      <c r="B119" s="42"/>
      <c r="C119" s="43"/>
      <c r="D119" s="213" t="s">
        <v>124</v>
      </c>
      <c r="E119" s="43"/>
      <c r="F119" s="214" t="s">
        <v>177</v>
      </c>
      <c r="G119" s="43"/>
      <c r="H119" s="43"/>
      <c r="I119" s="215"/>
      <c r="J119" s="43"/>
      <c r="K119" s="43"/>
      <c r="L119" s="47"/>
      <c r="M119" s="216"/>
      <c r="N119" s="217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124</v>
      </c>
      <c r="AU119" s="20" t="s">
        <v>83</v>
      </c>
    </row>
    <row r="120" s="2" customFormat="1" ht="24.15" customHeight="1">
      <c r="A120" s="41"/>
      <c r="B120" s="42"/>
      <c r="C120" s="242" t="s">
        <v>115</v>
      </c>
      <c r="D120" s="242" t="s">
        <v>168</v>
      </c>
      <c r="E120" s="243" t="s">
        <v>180</v>
      </c>
      <c r="F120" s="244" t="s">
        <v>181</v>
      </c>
      <c r="G120" s="245" t="s">
        <v>178</v>
      </c>
      <c r="H120" s="246">
        <v>2</v>
      </c>
      <c r="I120" s="247"/>
      <c r="J120" s="248">
        <f>ROUND(I120*H120,2)</f>
        <v>0</v>
      </c>
      <c r="K120" s="244" t="s">
        <v>121</v>
      </c>
      <c r="L120" s="249"/>
      <c r="M120" s="250" t="s">
        <v>28</v>
      </c>
      <c r="N120" s="251" t="s">
        <v>47</v>
      </c>
      <c r="O120" s="87"/>
      <c r="P120" s="209">
        <f>O120*H120</f>
        <v>0</v>
      </c>
      <c r="Q120" s="209">
        <v>0.0087200000000000003</v>
      </c>
      <c r="R120" s="209">
        <f>Q120*H120</f>
        <v>0.017440000000000001</v>
      </c>
      <c r="S120" s="209">
        <v>0</v>
      </c>
      <c r="T120" s="210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1" t="s">
        <v>172</v>
      </c>
      <c r="AT120" s="211" t="s">
        <v>168</v>
      </c>
      <c r="AU120" s="211" t="s">
        <v>83</v>
      </c>
      <c r="AY120" s="20" t="s">
        <v>114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0" t="s">
        <v>81</v>
      </c>
      <c r="BK120" s="212">
        <f>ROUND(I120*H120,2)</f>
        <v>0</v>
      </c>
      <c r="BL120" s="20" t="s">
        <v>156</v>
      </c>
      <c r="BM120" s="211" t="s">
        <v>182</v>
      </c>
    </row>
    <row r="121" s="2" customFormat="1">
      <c r="A121" s="41"/>
      <c r="B121" s="42"/>
      <c r="C121" s="43"/>
      <c r="D121" s="213" t="s">
        <v>124</v>
      </c>
      <c r="E121" s="43"/>
      <c r="F121" s="214" t="s">
        <v>181</v>
      </c>
      <c r="G121" s="43"/>
      <c r="H121" s="43"/>
      <c r="I121" s="215"/>
      <c r="J121" s="43"/>
      <c r="K121" s="43"/>
      <c r="L121" s="47"/>
      <c r="M121" s="216"/>
      <c r="N121" s="217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124</v>
      </c>
      <c r="AU121" s="20" t="s">
        <v>83</v>
      </c>
    </row>
    <row r="122" s="2" customFormat="1" ht="16.5" customHeight="1">
      <c r="A122" s="41"/>
      <c r="B122" s="42"/>
      <c r="C122" s="200" t="s">
        <v>183</v>
      </c>
      <c r="D122" s="200" t="s">
        <v>117</v>
      </c>
      <c r="E122" s="201" t="s">
        <v>184</v>
      </c>
      <c r="F122" s="202" t="s">
        <v>185</v>
      </c>
      <c r="G122" s="203" t="s">
        <v>145</v>
      </c>
      <c r="H122" s="204">
        <v>100</v>
      </c>
      <c r="I122" s="205"/>
      <c r="J122" s="206">
        <f>ROUND(I122*H122,2)</f>
        <v>0</v>
      </c>
      <c r="K122" s="202" t="s">
        <v>121</v>
      </c>
      <c r="L122" s="47"/>
      <c r="M122" s="207" t="s">
        <v>28</v>
      </c>
      <c r="N122" s="208" t="s">
        <v>47</v>
      </c>
      <c r="O122" s="87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1" t="s">
        <v>156</v>
      </c>
      <c r="AT122" s="211" t="s">
        <v>117</v>
      </c>
      <c r="AU122" s="211" t="s">
        <v>83</v>
      </c>
      <c r="AY122" s="20" t="s">
        <v>114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0" t="s">
        <v>81</v>
      </c>
      <c r="BK122" s="212">
        <f>ROUND(I122*H122,2)</f>
        <v>0</v>
      </c>
      <c r="BL122" s="20" t="s">
        <v>156</v>
      </c>
      <c r="BM122" s="211" t="s">
        <v>186</v>
      </c>
    </row>
    <row r="123" s="2" customFormat="1">
      <c r="A123" s="41"/>
      <c r="B123" s="42"/>
      <c r="C123" s="43"/>
      <c r="D123" s="213" t="s">
        <v>124</v>
      </c>
      <c r="E123" s="43"/>
      <c r="F123" s="214" t="s">
        <v>187</v>
      </c>
      <c r="G123" s="43"/>
      <c r="H123" s="43"/>
      <c r="I123" s="215"/>
      <c r="J123" s="43"/>
      <c r="K123" s="43"/>
      <c r="L123" s="47"/>
      <c r="M123" s="216"/>
      <c r="N123" s="217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124</v>
      </c>
      <c r="AU123" s="20" t="s">
        <v>83</v>
      </c>
    </row>
    <row r="124" s="2" customFormat="1">
      <c r="A124" s="41"/>
      <c r="B124" s="42"/>
      <c r="C124" s="43"/>
      <c r="D124" s="218" t="s">
        <v>126</v>
      </c>
      <c r="E124" s="43"/>
      <c r="F124" s="219" t="s">
        <v>188</v>
      </c>
      <c r="G124" s="43"/>
      <c r="H124" s="43"/>
      <c r="I124" s="215"/>
      <c r="J124" s="43"/>
      <c r="K124" s="43"/>
      <c r="L124" s="47"/>
      <c r="M124" s="216"/>
      <c r="N124" s="217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126</v>
      </c>
      <c r="AU124" s="20" t="s">
        <v>83</v>
      </c>
    </row>
    <row r="125" s="2" customFormat="1" ht="16.5" customHeight="1">
      <c r="A125" s="41"/>
      <c r="B125" s="42"/>
      <c r="C125" s="242" t="s">
        <v>189</v>
      </c>
      <c r="D125" s="242" t="s">
        <v>168</v>
      </c>
      <c r="E125" s="243" t="s">
        <v>190</v>
      </c>
      <c r="F125" s="244" t="s">
        <v>191</v>
      </c>
      <c r="G125" s="245" t="s">
        <v>145</v>
      </c>
      <c r="H125" s="246">
        <v>100</v>
      </c>
      <c r="I125" s="247"/>
      <c r="J125" s="248">
        <f>ROUND(I125*H125,2)</f>
        <v>0</v>
      </c>
      <c r="K125" s="244" t="s">
        <v>121</v>
      </c>
      <c r="L125" s="249"/>
      <c r="M125" s="250" t="s">
        <v>28</v>
      </c>
      <c r="N125" s="251" t="s">
        <v>47</v>
      </c>
      <c r="O125" s="87"/>
      <c r="P125" s="209">
        <f>O125*H125</f>
        <v>0</v>
      </c>
      <c r="Q125" s="209">
        <v>0.00038000000000000002</v>
      </c>
      <c r="R125" s="209">
        <f>Q125*H125</f>
        <v>0.037999999999999999</v>
      </c>
      <c r="S125" s="209">
        <v>0</v>
      </c>
      <c r="T125" s="21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1" t="s">
        <v>172</v>
      </c>
      <c r="AT125" s="211" t="s">
        <v>168</v>
      </c>
      <c r="AU125" s="211" t="s">
        <v>83</v>
      </c>
      <c r="AY125" s="20" t="s">
        <v>114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0" t="s">
        <v>81</v>
      </c>
      <c r="BK125" s="212">
        <f>ROUND(I125*H125,2)</f>
        <v>0</v>
      </c>
      <c r="BL125" s="20" t="s">
        <v>156</v>
      </c>
      <c r="BM125" s="211" t="s">
        <v>192</v>
      </c>
    </row>
    <row r="126" s="2" customFormat="1">
      <c r="A126" s="41"/>
      <c r="B126" s="42"/>
      <c r="C126" s="43"/>
      <c r="D126" s="213" t="s">
        <v>124</v>
      </c>
      <c r="E126" s="43"/>
      <c r="F126" s="214" t="s">
        <v>191</v>
      </c>
      <c r="G126" s="43"/>
      <c r="H126" s="43"/>
      <c r="I126" s="215"/>
      <c r="J126" s="43"/>
      <c r="K126" s="43"/>
      <c r="L126" s="47"/>
      <c r="M126" s="216"/>
      <c r="N126" s="217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124</v>
      </c>
      <c r="AU126" s="20" t="s">
        <v>83</v>
      </c>
    </row>
    <row r="127" s="2" customFormat="1" ht="21.75" customHeight="1">
      <c r="A127" s="41"/>
      <c r="B127" s="42"/>
      <c r="C127" s="200" t="s">
        <v>8</v>
      </c>
      <c r="D127" s="200" t="s">
        <v>117</v>
      </c>
      <c r="E127" s="201" t="s">
        <v>193</v>
      </c>
      <c r="F127" s="202" t="s">
        <v>194</v>
      </c>
      <c r="G127" s="203" t="s">
        <v>171</v>
      </c>
      <c r="H127" s="204">
        <v>45.5</v>
      </c>
      <c r="I127" s="205"/>
      <c r="J127" s="206">
        <f>ROUND(I127*H127,2)</f>
        <v>0</v>
      </c>
      <c r="K127" s="202" t="s">
        <v>121</v>
      </c>
      <c r="L127" s="47"/>
      <c r="M127" s="207" t="s">
        <v>28</v>
      </c>
      <c r="N127" s="208" t="s">
        <v>47</v>
      </c>
      <c r="O127" s="87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1" t="s">
        <v>156</v>
      </c>
      <c r="AT127" s="211" t="s">
        <v>117</v>
      </c>
      <c r="AU127" s="211" t="s">
        <v>83</v>
      </c>
      <c r="AY127" s="20" t="s">
        <v>114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0" t="s">
        <v>81</v>
      </c>
      <c r="BK127" s="212">
        <f>ROUND(I127*H127,2)</f>
        <v>0</v>
      </c>
      <c r="BL127" s="20" t="s">
        <v>156</v>
      </c>
      <c r="BM127" s="211" t="s">
        <v>195</v>
      </c>
    </row>
    <row r="128" s="2" customFormat="1">
      <c r="A128" s="41"/>
      <c r="B128" s="42"/>
      <c r="C128" s="43"/>
      <c r="D128" s="213" t="s">
        <v>124</v>
      </c>
      <c r="E128" s="43"/>
      <c r="F128" s="214" t="s">
        <v>196</v>
      </c>
      <c r="G128" s="43"/>
      <c r="H128" s="43"/>
      <c r="I128" s="215"/>
      <c r="J128" s="43"/>
      <c r="K128" s="43"/>
      <c r="L128" s="47"/>
      <c r="M128" s="216"/>
      <c r="N128" s="217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124</v>
      </c>
      <c r="AU128" s="20" t="s">
        <v>83</v>
      </c>
    </row>
    <row r="129" s="2" customFormat="1">
      <c r="A129" s="41"/>
      <c r="B129" s="42"/>
      <c r="C129" s="43"/>
      <c r="D129" s="218" t="s">
        <v>126</v>
      </c>
      <c r="E129" s="43"/>
      <c r="F129" s="219" t="s">
        <v>197</v>
      </c>
      <c r="G129" s="43"/>
      <c r="H129" s="43"/>
      <c r="I129" s="215"/>
      <c r="J129" s="43"/>
      <c r="K129" s="43"/>
      <c r="L129" s="47"/>
      <c r="M129" s="216"/>
      <c r="N129" s="217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126</v>
      </c>
      <c r="AU129" s="20" t="s">
        <v>83</v>
      </c>
    </row>
    <row r="130" s="15" customFormat="1">
      <c r="A130" s="15"/>
      <c r="B130" s="252"/>
      <c r="C130" s="253"/>
      <c r="D130" s="213" t="s">
        <v>128</v>
      </c>
      <c r="E130" s="254" t="s">
        <v>28</v>
      </c>
      <c r="F130" s="255" t="s">
        <v>198</v>
      </c>
      <c r="G130" s="253"/>
      <c r="H130" s="254" t="s">
        <v>28</v>
      </c>
      <c r="I130" s="256"/>
      <c r="J130" s="253"/>
      <c r="K130" s="253"/>
      <c r="L130" s="257"/>
      <c r="M130" s="258"/>
      <c r="N130" s="259"/>
      <c r="O130" s="259"/>
      <c r="P130" s="259"/>
      <c r="Q130" s="259"/>
      <c r="R130" s="259"/>
      <c r="S130" s="259"/>
      <c r="T130" s="26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1" t="s">
        <v>128</v>
      </c>
      <c r="AU130" s="261" t="s">
        <v>83</v>
      </c>
      <c r="AV130" s="15" t="s">
        <v>81</v>
      </c>
      <c r="AW130" s="15" t="s">
        <v>35</v>
      </c>
      <c r="AX130" s="15" t="s">
        <v>76</v>
      </c>
      <c r="AY130" s="261" t="s">
        <v>114</v>
      </c>
    </row>
    <row r="131" s="13" customFormat="1">
      <c r="A131" s="13"/>
      <c r="B131" s="220"/>
      <c r="C131" s="221"/>
      <c r="D131" s="213" t="s">
        <v>128</v>
      </c>
      <c r="E131" s="222" t="s">
        <v>28</v>
      </c>
      <c r="F131" s="223" t="s">
        <v>199</v>
      </c>
      <c r="G131" s="221"/>
      <c r="H131" s="224">
        <v>21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128</v>
      </c>
      <c r="AU131" s="230" t="s">
        <v>83</v>
      </c>
      <c r="AV131" s="13" t="s">
        <v>83</v>
      </c>
      <c r="AW131" s="13" t="s">
        <v>35</v>
      </c>
      <c r="AX131" s="13" t="s">
        <v>76</v>
      </c>
      <c r="AY131" s="230" t="s">
        <v>114</v>
      </c>
    </row>
    <row r="132" s="16" customFormat="1">
      <c r="A132" s="16"/>
      <c r="B132" s="262"/>
      <c r="C132" s="263"/>
      <c r="D132" s="213" t="s">
        <v>128</v>
      </c>
      <c r="E132" s="264" t="s">
        <v>28</v>
      </c>
      <c r="F132" s="265" t="s">
        <v>200</v>
      </c>
      <c r="G132" s="263"/>
      <c r="H132" s="266">
        <v>21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72" t="s">
        <v>128</v>
      </c>
      <c r="AU132" s="272" t="s">
        <v>83</v>
      </c>
      <c r="AV132" s="16" t="s">
        <v>137</v>
      </c>
      <c r="AW132" s="16" t="s">
        <v>35</v>
      </c>
      <c r="AX132" s="16" t="s">
        <v>76</v>
      </c>
      <c r="AY132" s="272" t="s">
        <v>114</v>
      </c>
    </row>
    <row r="133" s="15" customFormat="1">
      <c r="A133" s="15"/>
      <c r="B133" s="252"/>
      <c r="C133" s="253"/>
      <c r="D133" s="213" t="s">
        <v>128</v>
      </c>
      <c r="E133" s="254" t="s">
        <v>28</v>
      </c>
      <c r="F133" s="255" t="s">
        <v>201</v>
      </c>
      <c r="G133" s="253"/>
      <c r="H133" s="254" t="s">
        <v>28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1" t="s">
        <v>128</v>
      </c>
      <c r="AU133" s="261" t="s">
        <v>83</v>
      </c>
      <c r="AV133" s="15" t="s">
        <v>81</v>
      </c>
      <c r="AW133" s="15" t="s">
        <v>35</v>
      </c>
      <c r="AX133" s="15" t="s">
        <v>76</v>
      </c>
      <c r="AY133" s="261" t="s">
        <v>114</v>
      </c>
    </row>
    <row r="134" s="13" customFormat="1">
      <c r="A134" s="13"/>
      <c r="B134" s="220"/>
      <c r="C134" s="221"/>
      <c r="D134" s="213" t="s">
        <v>128</v>
      </c>
      <c r="E134" s="222" t="s">
        <v>28</v>
      </c>
      <c r="F134" s="223" t="s">
        <v>202</v>
      </c>
      <c r="G134" s="221"/>
      <c r="H134" s="224">
        <v>24.5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128</v>
      </c>
      <c r="AU134" s="230" t="s">
        <v>83</v>
      </c>
      <c r="AV134" s="13" t="s">
        <v>83</v>
      </c>
      <c r="AW134" s="13" t="s">
        <v>35</v>
      </c>
      <c r="AX134" s="13" t="s">
        <v>76</v>
      </c>
      <c r="AY134" s="230" t="s">
        <v>114</v>
      </c>
    </row>
    <row r="135" s="16" customFormat="1">
      <c r="A135" s="16"/>
      <c r="B135" s="262"/>
      <c r="C135" s="263"/>
      <c r="D135" s="213" t="s">
        <v>128</v>
      </c>
      <c r="E135" s="264" t="s">
        <v>28</v>
      </c>
      <c r="F135" s="265" t="s">
        <v>200</v>
      </c>
      <c r="G135" s="263"/>
      <c r="H135" s="266">
        <v>24.5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2" t="s">
        <v>128</v>
      </c>
      <c r="AU135" s="272" t="s">
        <v>83</v>
      </c>
      <c r="AV135" s="16" t="s">
        <v>137</v>
      </c>
      <c r="AW135" s="16" t="s">
        <v>35</v>
      </c>
      <c r="AX135" s="16" t="s">
        <v>76</v>
      </c>
      <c r="AY135" s="272" t="s">
        <v>114</v>
      </c>
    </row>
    <row r="136" s="14" customFormat="1">
      <c r="A136" s="14"/>
      <c r="B136" s="231"/>
      <c r="C136" s="232"/>
      <c r="D136" s="213" t="s">
        <v>128</v>
      </c>
      <c r="E136" s="233" t="s">
        <v>28</v>
      </c>
      <c r="F136" s="234" t="s">
        <v>130</v>
      </c>
      <c r="G136" s="232"/>
      <c r="H136" s="235">
        <v>45.5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128</v>
      </c>
      <c r="AU136" s="241" t="s">
        <v>83</v>
      </c>
      <c r="AV136" s="14" t="s">
        <v>122</v>
      </c>
      <c r="AW136" s="14" t="s">
        <v>35</v>
      </c>
      <c r="AX136" s="14" t="s">
        <v>81</v>
      </c>
      <c r="AY136" s="241" t="s">
        <v>114</v>
      </c>
    </row>
    <row r="137" s="2" customFormat="1" ht="21.75" customHeight="1">
      <c r="A137" s="41"/>
      <c r="B137" s="42"/>
      <c r="C137" s="200" t="s">
        <v>203</v>
      </c>
      <c r="D137" s="200" t="s">
        <v>117</v>
      </c>
      <c r="E137" s="201" t="s">
        <v>204</v>
      </c>
      <c r="F137" s="202" t="s">
        <v>205</v>
      </c>
      <c r="G137" s="203" t="s">
        <v>171</v>
      </c>
      <c r="H137" s="204">
        <v>188.5</v>
      </c>
      <c r="I137" s="205"/>
      <c r="J137" s="206">
        <f>ROUND(I137*H137,2)</f>
        <v>0</v>
      </c>
      <c r="K137" s="202" t="s">
        <v>121</v>
      </c>
      <c r="L137" s="47"/>
      <c r="M137" s="207" t="s">
        <v>28</v>
      </c>
      <c r="N137" s="208" t="s">
        <v>47</v>
      </c>
      <c r="O137" s="87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1" t="s">
        <v>156</v>
      </c>
      <c r="AT137" s="211" t="s">
        <v>117</v>
      </c>
      <c r="AU137" s="211" t="s">
        <v>83</v>
      </c>
      <c r="AY137" s="20" t="s">
        <v>114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0" t="s">
        <v>81</v>
      </c>
      <c r="BK137" s="212">
        <f>ROUND(I137*H137,2)</f>
        <v>0</v>
      </c>
      <c r="BL137" s="20" t="s">
        <v>156</v>
      </c>
      <c r="BM137" s="211" t="s">
        <v>206</v>
      </c>
    </row>
    <row r="138" s="2" customFormat="1">
      <c r="A138" s="41"/>
      <c r="B138" s="42"/>
      <c r="C138" s="43"/>
      <c r="D138" s="213" t="s">
        <v>124</v>
      </c>
      <c r="E138" s="43"/>
      <c r="F138" s="214" t="s">
        <v>207</v>
      </c>
      <c r="G138" s="43"/>
      <c r="H138" s="43"/>
      <c r="I138" s="215"/>
      <c r="J138" s="43"/>
      <c r="K138" s="43"/>
      <c r="L138" s="47"/>
      <c r="M138" s="216"/>
      <c r="N138" s="217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124</v>
      </c>
      <c r="AU138" s="20" t="s">
        <v>83</v>
      </c>
    </row>
    <row r="139" s="2" customFormat="1">
      <c r="A139" s="41"/>
      <c r="B139" s="42"/>
      <c r="C139" s="43"/>
      <c r="D139" s="218" t="s">
        <v>126</v>
      </c>
      <c r="E139" s="43"/>
      <c r="F139" s="219" t="s">
        <v>208</v>
      </c>
      <c r="G139" s="43"/>
      <c r="H139" s="43"/>
      <c r="I139" s="215"/>
      <c r="J139" s="43"/>
      <c r="K139" s="43"/>
      <c r="L139" s="47"/>
      <c r="M139" s="216"/>
      <c r="N139" s="217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126</v>
      </c>
      <c r="AU139" s="20" t="s">
        <v>83</v>
      </c>
    </row>
    <row r="140" s="15" customFormat="1">
      <c r="A140" s="15"/>
      <c r="B140" s="252"/>
      <c r="C140" s="253"/>
      <c r="D140" s="213" t="s">
        <v>128</v>
      </c>
      <c r="E140" s="254" t="s">
        <v>28</v>
      </c>
      <c r="F140" s="255" t="s">
        <v>209</v>
      </c>
      <c r="G140" s="253"/>
      <c r="H140" s="254" t="s">
        <v>28</v>
      </c>
      <c r="I140" s="256"/>
      <c r="J140" s="253"/>
      <c r="K140" s="253"/>
      <c r="L140" s="257"/>
      <c r="M140" s="258"/>
      <c r="N140" s="259"/>
      <c r="O140" s="259"/>
      <c r="P140" s="259"/>
      <c r="Q140" s="259"/>
      <c r="R140" s="259"/>
      <c r="S140" s="259"/>
      <c r="T140" s="26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1" t="s">
        <v>128</v>
      </c>
      <c r="AU140" s="261" t="s">
        <v>83</v>
      </c>
      <c r="AV140" s="15" t="s">
        <v>81</v>
      </c>
      <c r="AW140" s="15" t="s">
        <v>35</v>
      </c>
      <c r="AX140" s="15" t="s">
        <v>76</v>
      </c>
      <c r="AY140" s="261" t="s">
        <v>114</v>
      </c>
    </row>
    <row r="141" s="13" customFormat="1">
      <c r="A141" s="13"/>
      <c r="B141" s="220"/>
      <c r="C141" s="221"/>
      <c r="D141" s="213" t="s">
        <v>128</v>
      </c>
      <c r="E141" s="222" t="s">
        <v>28</v>
      </c>
      <c r="F141" s="223" t="s">
        <v>210</v>
      </c>
      <c r="G141" s="221"/>
      <c r="H141" s="224">
        <v>25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128</v>
      </c>
      <c r="AU141" s="230" t="s">
        <v>83</v>
      </c>
      <c r="AV141" s="13" t="s">
        <v>83</v>
      </c>
      <c r="AW141" s="13" t="s">
        <v>35</v>
      </c>
      <c r="AX141" s="13" t="s">
        <v>76</v>
      </c>
      <c r="AY141" s="230" t="s">
        <v>114</v>
      </c>
    </row>
    <row r="142" s="16" customFormat="1">
      <c r="A142" s="16"/>
      <c r="B142" s="262"/>
      <c r="C142" s="263"/>
      <c r="D142" s="213" t="s">
        <v>128</v>
      </c>
      <c r="E142" s="264" t="s">
        <v>28</v>
      </c>
      <c r="F142" s="265" t="s">
        <v>200</v>
      </c>
      <c r="G142" s="263"/>
      <c r="H142" s="266">
        <v>25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2" t="s">
        <v>128</v>
      </c>
      <c r="AU142" s="272" t="s">
        <v>83</v>
      </c>
      <c r="AV142" s="16" t="s">
        <v>137</v>
      </c>
      <c r="AW142" s="16" t="s">
        <v>35</v>
      </c>
      <c r="AX142" s="16" t="s">
        <v>76</v>
      </c>
      <c r="AY142" s="272" t="s">
        <v>114</v>
      </c>
    </row>
    <row r="143" s="15" customFormat="1">
      <c r="A143" s="15"/>
      <c r="B143" s="252"/>
      <c r="C143" s="253"/>
      <c r="D143" s="213" t="s">
        <v>128</v>
      </c>
      <c r="E143" s="254" t="s">
        <v>28</v>
      </c>
      <c r="F143" s="255" t="s">
        <v>211</v>
      </c>
      <c r="G143" s="253"/>
      <c r="H143" s="254" t="s">
        <v>28</v>
      </c>
      <c r="I143" s="256"/>
      <c r="J143" s="253"/>
      <c r="K143" s="253"/>
      <c r="L143" s="257"/>
      <c r="M143" s="258"/>
      <c r="N143" s="259"/>
      <c r="O143" s="259"/>
      <c r="P143" s="259"/>
      <c r="Q143" s="259"/>
      <c r="R143" s="259"/>
      <c r="S143" s="259"/>
      <c r="T143" s="26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1" t="s">
        <v>128</v>
      </c>
      <c r="AU143" s="261" t="s">
        <v>83</v>
      </c>
      <c r="AV143" s="15" t="s">
        <v>81</v>
      </c>
      <c r="AW143" s="15" t="s">
        <v>35</v>
      </c>
      <c r="AX143" s="15" t="s">
        <v>76</v>
      </c>
      <c r="AY143" s="261" t="s">
        <v>114</v>
      </c>
    </row>
    <row r="144" s="13" customFormat="1">
      <c r="A144" s="13"/>
      <c r="B144" s="220"/>
      <c r="C144" s="221"/>
      <c r="D144" s="213" t="s">
        <v>128</v>
      </c>
      <c r="E144" s="222" t="s">
        <v>28</v>
      </c>
      <c r="F144" s="223" t="s">
        <v>212</v>
      </c>
      <c r="G144" s="221"/>
      <c r="H144" s="224">
        <v>12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128</v>
      </c>
      <c r="AU144" s="230" t="s">
        <v>83</v>
      </c>
      <c r="AV144" s="13" t="s">
        <v>83</v>
      </c>
      <c r="AW144" s="13" t="s">
        <v>35</v>
      </c>
      <c r="AX144" s="13" t="s">
        <v>76</v>
      </c>
      <c r="AY144" s="230" t="s">
        <v>114</v>
      </c>
    </row>
    <row r="145" s="16" customFormat="1">
      <c r="A145" s="16"/>
      <c r="B145" s="262"/>
      <c r="C145" s="263"/>
      <c r="D145" s="213" t="s">
        <v>128</v>
      </c>
      <c r="E145" s="264" t="s">
        <v>28</v>
      </c>
      <c r="F145" s="265" t="s">
        <v>200</v>
      </c>
      <c r="G145" s="263"/>
      <c r="H145" s="266">
        <v>12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2" t="s">
        <v>128</v>
      </c>
      <c r="AU145" s="272" t="s">
        <v>83</v>
      </c>
      <c r="AV145" s="16" t="s">
        <v>137</v>
      </c>
      <c r="AW145" s="16" t="s">
        <v>35</v>
      </c>
      <c r="AX145" s="16" t="s">
        <v>76</v>
      </c>
      <c r="AY145" s="272" t="s">
        <v>114</v>
      </c>
    </row>
    <row r="146" s="15" customFormat="1">
      <c r="A146" s="15"/>
      <c r="B146" s="252"/>
      <c r="C146" s="253"/>
      <c r="D146" s="213" t="s">
        <v>128</v>
      </c>
      <c r="E146" s="254" t="s">
        <v>28</v>
      </c>
      <c r="F146" s="255" t="s">
        <v>213</v>
      </c>
      <c r="G146" s="253"/>
      <c r="H146" s="254" t="s">
        <v>28</v>
      </c>
      <c r="I146" s="256"/>
      <c r="J146" s="253"/>
      <c r="K146" s="253"/>
      <c r="L146" s="257"/>
      <c r="M146" s="258"/>
      <c r="N146" s="259"/>
      <c r="O146" s="259"/>
      <c r="P146" s="259"/>
      <c r="Q146" s="259"/>
      <c r="R146" s="259"/>
      <c r="S146" s="259"/>
      <c r="T146" s="26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1" t="s">
        <v>128</v>
      </c>
      <c r="AU146" s="261" t="s">
        <v>83</v>
      </c>
      <c r="AV146" s="15" t="s">
        <v>81</v>
      </c>
      <c r="AW146" s="15" t="s">
        <v>35</v>
      </c>
      <c r="AX146" s="15" t="s">
        <v>76</v>
      </c>
      <c r="AY146" s="261" t="s">
        <v>114</v>
      </c>
    </row>
    <row r="147" s="13" customFormat="1">
      <c r="A147" s="13"/>
      <c r="B147" s="220"/>
      <c r="C147" s="221"/>
      <c r="D147" s="213" t="s">
        <v>128</v>
      </c>
      <c r="E147" s="222" t="s">
        <v>28</v>
      </c>
      <c r="F147" s="223" t="s">
        <v>214</v>
      </c>
      <c r="G147" s="221"/>
      <c r="H147" s="224">
        <v>17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128</v>
      </c>
      <c r="AU147" s="230" t="s">
        <v>83</v>
      </c>
      <c r="AV147" s="13" t="s">
        <v>83</v>
      </c>
      <c r="AW147" s="13" t="s">
        <v>35</v>
      </c>
      <c r="AX147" s="13" t="s">
        <v>76</v>
      </c>
      <c r="AY147" s="230" t="s">
        <v>114</v>
      </c>
    </row>
    <row r="148" s="16" customFormat="1">
      <c r="A148" s="16"/>
      <c r="B148" s="262"/>
      <c r="C148" s="263"/>
      <c r="D148" s="213" t="s">
        <v>128</v>
      </c>
      <c r="E148" s="264" t="s">
        <v>28</v>
      </c>
      <c r="F148" s="265" t="s">
        <v>200</v>
      </c>
      <c r="G148" s="263"/>
      <c r="H148" s="266">
        <v>17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72" t="s">
        <v>128</v>
      </c>
      <c r="AU148" s="272" t="s">
        <v>83</v>
      </c>
      <c r="AV148" s="16" t="s">
        <v>137</v>
      </c>
      <c r="AW148" s="16" t="s">
        <v>35</v>
      </c>
      <c r="AX148" s="16" t="s">
        <v>76</v>
      </c>
      <c r="AY148" s="272" t="s">
        <v>114</v>
      </c>
    </row>
    <row r="149" s="15" customFormat="1">
      <c r="A149" s="15"/>
      <c r="B149" s="252"/>
      <c r="C149" s="253"/>
      <c r="D149" s="213" t="s">
        <v>128</v>
      </c>
      <c r="E149" s="254" t="s">
        <v>28</v>
      </c>
      <c r="F149" s="255" t="s">
        <v>215</v>
      </c>
      <c r="G149" s="253"/>
      <c r="H149" s="254" t="s">
        <v>28</v>
      </c>
      <c r="I149" s="256"/>
      <c r="J149" s="253"/>
      <c r="K149" s="253"/>
      <c r="L149" s="257"/>
      <c r="M149" s="258"/>
      <c r="N149" s="259"/>
      <c r="O149" s="259"/>
      <c r="P149" s="259"/>
      <c r="Q149" s="259"/>
      <c r="R149" s="259"/>
      <c r="S149" s="259"/>
      <c r="T149" s="26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1" t="s">
        <v>128</v>
      </c>
      <c r="AU149" s="261" t="s">
        <v>83</v>
      </c>
      <c r="AV149" s="15" t="s">
        <v>81</v>
      </c>
      <c r="AW149" s="15" t="s">
        <v>35</v>
      </c>
      <c r="AX149" s="15" t="s">
        <v>76</v>
      </c>
      <c r="AY149" s="261" t="s">
        <v>114</v>
      </c>
    </row>
    <row r="150" s="13" customFormat="1">
      <c r="A150" s="13"/>
      <c r="B150" s="220"/>
      <c r="C150" s="221"/>
      <c r="D150" s="213" t="s">
        <v>128</v>
      </c>
      <c r="E150" s="222" t="s">
        <v>28</v>
      </c>
      <c r="F150" s="223" t="s">
        <v>216</v>
      </c>
      <c r="G150" s="221"/>
      <c r="H150" s="224">
        <v>8.8000000000000007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128</v>
      </c>
      <c r="AU150" s="230" t="s">
        <v>83</v>
      </c>
      <c r="AV150" s="13" t="s">
        <v>83</v>
      </c>
      <c r="AW150" s="13" t="s">
        <v>35</v>
      </c>
      <c r="AX150" s="13" t="s">
        <v>76</v>
      </c>
      <c r="AY150" s="230" t="s">
        <v>114</v>
      </c>
    </row>
    <row r="151" s="16" customFormat="1">
      <c r="A151" s="16"/>
      <c r="B151" s="262"/>
      <c r="C151" s="263"/>
      <c r="D151" s="213" t="s">
        <v>128</v>
      </c>
      <c r="E151" s="264" t="s">
        <v>28</v>
      </c>
      <c r="F151" s="265" t="s">
        <v>200</v>
      </c>
      <c r="G151" s="263"/>
      <c r="H151" s="266">
        <v>8.8000000000000007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2" t="s">
        <v>128</v>
      </c>
      <c r="AU151" s="272" t="s">
        <v>83</v>
      </c>
      <c r="AV151" s="16" t="s">
        <v>137</v>
      </c>
      <c r="AW151" s="16" t="s">
        <v>35</v>
      </c>
      <c r="AX151" s="16" t="s">
        <v>76</v>
      </c>
      <c r="AY151" s="272" t="s">
        <v>114</v>
      </c>
    </row>
    <row r="152" s="15" customFormat="1">
      <c r="A152" s="15"/>
      <c r="B152" s="252"/>
      <c r="C152" s="253"/>
      <c r="D152" s="213" t="s">
        <v>128</v>
      </c>
      <c r="E152" s="254" t="s">
        <v>28</v>
      </c>
      <c r="F152" s="255" t="s">
        <v>217</v>
      </c>
      <c r="G152" s="253"/>
      <c r="H152" s="254" t="s">
        <v>28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1" t="s">
        <v>128</v>
      </c>
      <c r="AU152" s="261" t="s">
        <v>83</v>
      </c>
      <c r="AV152" s="15" t="s">
        <v>81</v>
      </c>
      <c r="AW152" s="15" t="s">
        <v>35</v>
      </c>
      <c r="AX152" s="15" t="s">
        <v>76</v>
      </c>
      <c r="AY152" s="261" t="s">
        <v>114</v>
      </c>
    </row>
    <row r="153" s="13" customFormat="1">
      <c r="A153" s="13"/>
      <c r="B153" s="220"/>
      <c r="C153" s="221"/>
      <c r="D153" s="213" t="s">
        <v>128</v>
      </c>
      <c r="E153" s="222" t="s">
        <v>28</v>
      </c>
      <c r="F153" s="223" t="s">
        <v>218</v>
      </c>
      <c r="G153" s="221"/>
      <c r="H153" s="224">
        <v>18.899999999999999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128</v>
      </c>
      <c r="AU153" s="230" t="s">
        <v>83</v>
      </c>
      <c r="AV153" s="13" t="s">
        <v>83</v>
      </c>
      <c r="AW153" s="13" t="s">
        <v>35</v>
      </c>
      <c r="AX153" s="13" t="s">
        <v>76</v>
      </c>
      <c r="AY153" s="230" t="s">
        <v>114</v>
      </c>
    </row>
    <row r="154" s="16" customFormat="1">
      <c r="A154" s="16"/>
      <c r="B154" s="262"/>
      <c r="C154" s="263"/>
      <c r="D154" s="213" t="s">
        <v>128</v>
      </c>
      <c r="E154" s="264" t="s">
        <v>28</v>
      </c>
      <c r="F154" s="265" t="s">
        <v>200</v>
      </c>
      <c r="G154" s="263"/>
      <c r="H154" s="266">
        <v>18.899999999999999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2" t="s">
        <v>128</v>
      </c>
      <c r="AU154" s="272" t="s">
        <v>83</v>
      </c>
      <c r="AV154" s="16" t="s">
        <v>137</v>
      </c>
      <c r="AW154" s="16" t="s">
        <v>35</v>
      </c>
      <c r="AX154" s="16" t="s">
        <v>76</v>
      </c>
      <c r="AY154" s="272" t="s">
        <v>114</v>
      </c>
    </row>
    <row r="155" s="15" customFormat="1">
      <c r="A155" s="15"/>
      <c r="B155" s="252"/>
      <c r="C155" s="253"/>
      <c r="D155" s="213" t="s">
        <v>128</v>
      </c>
      <c r="E155" s="254" t="s">
        <v>28</v>
      </c>
      <c r="F155" s="255" t="s">
        <v>219</v>
      </c>
      <c r="G155" s="253"/>
      <c r="H155" s="254" t="s">
        <v>28</v>
      </c>
      <c r="I155" s="256"/>
      <c r="J155" s="253"/>
      <c r="K155" s="253"/>
      <c r="L155" s="257"/>
      <c r="M155" s="258"/>
      <c r="N155" s="259"/>
      <c r="O155" s="259"/>
      <c r="P155" s="259"/>
      <c r="Q155" s="259"/>
      <c r="R155" s="259"/>
      <c r="S155" s="259"/>
      <c r="T155" s="26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1" t="s">
        <v>128</v>
      </c>
      <c r="AU155" s="261" t="s">
        <v>83</v>
      </c>
      <c r="AV155" s="15" t="s">
        <v>81</v>
      </c>
      <c r="AW155" s="15" t="s">
        <v>35</v>
      </c>
      <c r="AX155" s="15" t="s">
        <v>76</v>
      </c>
      <c r="AY155" s="261" t="s">
        <v>114</v>
      </c>
    </row>
    <row r="156" s="13" customFormat="1">
      <c r="A156" s="13"/>
      <c r="B156" s="220"/>
      <c r="C156" s="221"/>
      <c r="D156" s="213" t="s">
        <v>128</v>
      </c>
      <c r="E156" s="222" t="s">
        <v>28</v>
      </c>
      <c r="F156" s="223" t="s">
        <v>220</v>
      </c>
      <c r="G156" s="221"/>
      <c r="H156" s="224">
        <v>16.800000000000001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128</v>
      </c>
      <c r="AU156" s="230" t="s">
        <v>83</v>
      </c>
      <c r="AV156" s="13" t="s">
        <v>83</v>
      </c>
      <c r="AW156" s="13" t="s">
        <v>35</v>
      </c>
      <c r="AX156" s="13" t="s">
        <v>76</v>
      </c>
      <c r="AY156" s="230" t="s">
        <v>114</v>
      </c>
    </row>
    <row r="157" s="13" customFormat="1">
      <c r="A157" s="13"/>
      <c r="B157" s="220"/>
      <c r="C157" s="221"/>
      <c r="D157" s="213" t="s">
        <v>128</v>
      </c>
      <c r="E157" s="222" t="s">
        <v>28</v>
      </c>
      <c r="F157" s="223" t="s">
        <v>221</v>
      </c>
      <c r="G157" s="221"/>
      <c r="H157" s="224">
        <v>45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128</v>
      </c>
      <c r="AU157" s="230" t="s">
        <v>83</v>
      </c>
      <c r="AV157" s="13" t="s">
        <v>83</v>
      </c>
      <c r="AW157" s="13" t="s">
        <v>35</v>
      </c>
      <c r="AX157" s="13" t="s">
        <v>76</v>
      </c>
      <c r="AY157" s="230" t="s">
        <v>114</v>
      </c>
    </row>
    <row r="158" s="16" customFormat="1">
      <c r="A158" s="16"/>
      <c r="B158" s="262"/>
      <c r="C158" s="263"/>
      <c r="D158" s="213" t="s">
        <v>128</v>
      </c>
      <c r="E158" s="264" t="s">
        <v>28</v>
      </c>
      <c r="F158" s="265" t="s">
        <v>200</v>
      </c>
      <c r="G158" s="263"/>
      <c r="H158" s="266">
        <v>61.799999999999997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2" t="s">
        <v>128</v>
      </c>
      <c r="AU158" s="272" t="s">
        <v>83</v>
      </c>
      <c r="AV158" s="16" t="s">
        <v>137</v>
      </c>
      <c r="AW158" s="16" t="s">
        <v>35</v>
      </c>
      <c r="AX158" s="16" t="s">
        <v>76</v>
      </c>
      <c r="AY158" s="272" t="s">
        <v>114</v>
      </c>
    </row>
    <row r="159" s="15" customFormat="1">
      <c r="A159" s="15"/>
      <c r="B159" s="252"/>
      <c r="C159" s="253"/>
      <c r="D159" s="213" t="s">
        <v>128</v>
      </c>
      <c r="E159" s="254" t="s">
        <v>28</v>
      </c>
      <c r="F159" s="255" t="s">
        <v>222</v>
      </c>
      <c r="G159" s="253"/>
      <c r="H159" s="254" t="s">
        <v>28</v>
      </c>
      <c r="I159" s="256"/>
      <c r="J159" s="253"/>
      <c r="K159" s="253"/>
      <c r="L159" s="257"/>
      <c r="M159" s="258"/>
      <c r="N159" s="259"/>
      <c r="O159" s="259"/>
      <c r="P159" s="259"/>
      <c r="Q159" s="259"/>
      <c r="R159" s="259"/>
      <c r="S159" s="259"/>
      <c r="T159" s="26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1" t="s">
        <v>128</v>
      </c>
      <c r="AU159" s="261" t="s">
        <v>83</v>
      </c>
      <c r="AV159" s="15" t="s">
        <v>81</v>
      </c>
      <c r="AW159" s="15" t="s">
        <v>35</v>
      </c>
      <c r="AX159" s="15" t="s">
        <v>76</v>
      </c>
      <c r="AY159" s="261" t="s">
        <v>114</v>
      </c>
    </row>
    <row r="160" s="13" customFormat="1">
      <c r="A160" s="13"/>
      <c r="B160" s="220"/>
      <c r="C160" s="221"/>
      <c r="D160" s="213" t="s">
        <v>128</v>
      </c>
      <c r="E160" s="222" t="s">
        <v>28</v>
      </c>
      <c r="F160" s="223" t="s">
        <v>223</v>
      </c>
      <c r="G160" s="221"/>
      <c r="H160" s="224">
        <v>45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128</v>
      </c>
      <c r="AU160" s="230" t="s">
        <v>83</v>
      </c>
      <c r="AV160" s="13" t="s">
        <v>83</v>
      </c>
      <c r="AW160" s="13" t="s">
        <v>35</v>
      </c>
      <c r="AX160" s="13" t="s">
        <v>76</v>
      </c>
      <c r="AY160" s="230" t="s">
        <v>114</v>
      </c>
    </row>
    <row r="161" s="16" customFormat="1">
      <c r="A161" s="16"/>
      <c r="B161" s="262"/>
      <c r="C161" s="263"/>
      <c r="D161" s="213" t="s">
        <v>128</v>
      </c>
      <c r="E161" s="264" t="s">
        <v>28</v>
      </c>
      <c r="F161" s="265" t="s">
        <v>200</v>
      </c>
      <c r="G161" s="263"/>
      <c r="H161" s="266">
        <v>45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2" t="s">
        <v>128</v>
      </c>
      <c r="AU161" s="272" t="s">
        <v>83</v>
      </c>
      <c r="AV161" s="16" t="s">
        <v>137</v>
      </c>
      <c r="AW161" s="16" t="s">
        <v>35</v>
      </c>
      <c r="AX161" s="16" t="s">
        <v>76</v>
      </c>
      <c r="AY161" s="272" t="s">
        <v>114</v>
      </c>
    </row>
    <row r="162" s="14" customFormat="1">
      <c r="A162" s="14"/>
      <c r="B162" s="231"/>
      <c r="C162" s="232"/>
      <c r="D162" s="213" t="s">
        <v>128</v>
      </c>
      <c r="E162" s="233" t="s">
        <v>28</v>
      </c>
      <c r="F162" s="234" t="s">
        <v>130</v>
      </c>
      <c r="G162" s="232"/>
      <c r="H162" s="235">
        <v>188.5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128</v>
      </c>
      <c r="AU162" s="241" t="s">
        <v>83</v>
      </c>
      <c r="AV162" s="14" t="s">
        <v>122</v>
      </c>
      <c r="AW162" s="14" t="s">
        <v>35</v>
      </c>
      <c r="AX162" s="14" t="s">
        <v>81</v>
      </c>
      <c r="AY162" s="241" t="s">
        <v>114</v>
      </c>
    </row>
    <row r="163" s="2" customFormat="1" ht="16.5" customHeight="1">
      <c r="A163" s="41"/>
      <c r="B163" s="42"/>
      <c r="C163" s="242" t="s">
        <v>224</v>
      </c>
      <c r="D163" s="242" t="s">
        <v>168</v>
      </c>
      <c r="E163" s="243" t="s">
        <v>225</v>
      </c>
      <c r="F163" s="244" t="s">
        <v>226</v>
      </c>
      <c r="G163" s="245" t="s">
        <v>155</v>
      </c>
      <c r="H163" s="246">
        <v>8.2940000000000005</v>
      </c>
      <c r="I163" s="247"/>
      <c r="J163" s="248">
        <f>ROUND(I163*H163,2)</f>
        <v>0</v>
      </c>
      <c r="K163" s="244" t="s">
        <v>121</v>
      </c>
      <c r="L163" s="249"/>
      <c r="M163" s="250" t="s">
        <v>28</v>
      </c>
      <c r="N163" s="251" t="s">
        <v>47</v>
      </c>
      <c r="O163" s="87"/>
      <c r="P163" s="209">
        <f>O163*H163</f>
        <v>0</v>
      </c>
      <c r="Q163" s="209">
        <v>0.44</v>
      </c>
      <c r="R163" s="209">
        <f>Q163*H163</f>
        <v>3.6493600000000002</v>
      </c>
      <c r="S163" s="209">
        <v>0</v>
      </c>
      <c r="T163" s="21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1" t="s">
        <v>172</v>
      </c>
      <c r="AT163" s="211" t="s">
        <v>168</v>
      </c>
      <c r="AU163" s="211" t="s">
        <v>83</v>
      </c>
      <c r="AY163" s="20" t="s">
        <v>114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0" t="s">
        <v>81</v>
      </c>
      <c r="BK163" s="212">
        <f>ROUND(I163*H163,2)</f>
        <v>0</v>
      </c>
      <c r="BL163" s="20" t="s">
        <v>156</v>
      </c>
      <c r="BM163" s="211" t="s">
        <v>227</v>
      </c>
    </row>
    <row r="164" s="2" customFormat="1">
      <c r="A164" s="41"/>
      <c r="B164" s="42"/>
      <c r="C164" s="43"/>
      <c r="D164" s="213" t="s">
        <v>124</v>
      </c>
      <c r="E164" s="43"/>
      <c r="F164" s="214" t="s">
        <v>226</v>
      </c>
      <c r="G164" s="43"/>
      <c r="H164" s="43"/>
      <c r="I164" s="215"/>
      <c r="J164" s="43"/>
      <c r="K164" s="43"/>
      <c r="L164" s="47"/>
      <c r="M164" s="216"/>
      <c r="N164" s="217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124</v>
      </c>
      <c r="AU164" s="20" t="s">
        <v>83</v>
      </c>
    </row>
    <row r="165" s="13" customFormat="1">
      <c r="A165" s="13"/>
      <c r="B165" s="220"/>
      <c r="C165" s="221"/>
      <c r="D165" s="213" t="s">
        <v>128</v>
      </c>
      <c r="E165" s="222" t="s">
        <v>28</v>
      </c>
      <c r="F165" s="223" t="s">
        <v>228</v>
      </c>
      <c r="G165" s="221"/>
      <c r="H165" s="224">
        <v>8.2940000000000005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128</v>
      </c>
      <c r="AU165" s="230" t="s">
        <v>83</v>
      </c>
      <c r="AV165" s="13" t="s">
        <v>83</v>
      </c>
      <c r="AW165" s="13" t="s">
        <v>35</v>
      </c>
      <c r="AX165" s="13" t="s">
        <v>76</v>
      </c>
      <c r="AY165" s="230" t="s">
        <v>114</v>
      </c>
    </row>
    <row r="166" s="14" customFormat="1">
      <c r="A166" s="14"/>
      <c r="B166" s="231"/>
      <c r="C166" s="232"/>
      <c r="D166" s="213" t="s">
        <v>128</v>
      </c>
      <c r="E166" s="233" t="s">
        <v>28</v>
      </c>
      <c r="F166" s="234" t="s">
        <v>130</v>
      </c>
      <c r="G166" s="232"/>
      <c r="H166" s="235">
        <v>8.2940000000000005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128</v>
      </c>
      <c r="AU166" s="241" t="s">
        <v>83</v>
      </c>
      <c r="AV166" s="14" t="s">
        <v>122</v>
      </c>
      <c r="AW166" s="14" t="s">
        <v>35</v>
      </c>
      <c r="AX166" s="14" t="s">
        <v>81</v>
      </c>
      <c r="AY166" s="241" t="s">
        <v>114</v>
      </c>
    </row>
    <row r="167" s="2" customFormat="1" ht="16.5" customHeight="1">
      <c r="A167" s="41"/>
      <c r="B167" s="42"/>
      <c r="C167" s="242" t="s">
        <v>229</v>
      </c>
      <c r="D167" s="242" t="s">
        <v>168</v>
      </c>
      <c r="E167" s="243" t="s">
        <v>230</v>
      </c>
      <c r="F167" s="244" t="s">
        <v>231</v>
      </c>
      <c r="G167" s="245" t="s">
        <v>155</v>
      </c>
      <c r="H167" s="246">
        <v>0.80100000000000005</v>
      </c>
      <c r="I167" s="247"/>
      <c r="J167" s="248">
        <f>ROUND(I167*H167,2)</f>
        <v>0</v>
      </c>
      <c r="K167" s="244" t="s">
        <v>121</v>
      </c>
      <c r="L167" s="249"/>
      <c r="M167" s="250" t="s">
        <v>28</v>
      </c>
      <c r="N167" s="251" t="s">
        <v>47</v>
      </c>
      <c r="O167" s="87"/>
      <c r="P167" s="209">
        <f>O167*H167</f>
        <v>0</v>
      </c>
      <c r="Q167" s="209">
        <v>0.44</v>
      </c>
      <c r="R167" s="209">
        <f>Q167*H167</f>
        <v>0.35244000000000003</v>
      </c>
      <c r="S167" s="209">
        <v>0</v>
      </c>
      <c r="T167" s="210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1" t="s">
        <v>172</v>
      </c>
      <c r="AT167" s="211" t="s">
        <v>168</v>
      </c>
      <c r="AU167" s="211" t="s">
        <v>83</v>
      </c>
      <c r="AY167" s="20" t="s">
        <v>114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0" t="s">
        <v>81</v>
      </c>
      <c r="BK167" s="212">
        <f>ROUND(I167*H167,2)</f>
        <v>0</v>
      </c>
      <c r="BL167" s="20" t="s">
        <v>156</v>
      </c>
      <c r="BM167" s="211" t="s">
        <v>232</v>
      </c>
    </row>
    <row r="168" s="2" customFormat="1">
      <c r="A168" s="41"/>
      <c r="B168" s="42"/>
      <c r="C168" s="43"/>
      <c r="D168" s="213" t="s">
        <v>124</v>
      </c>
      <c r="E168" s="43"/>
      <c r="F168" s="214" t="s">
        <v>231</v>
      </c>
      <c r="G168" s="43"/>
      <c r="H168" s="43"/>
      <c r="I168" s="215"/>
      <c r="J168" s="43"/>
      <c r="K168" s="43"/>
      <c r="L168" s="47"/>
      <c r="M168" s="216"/>
      <c r="N168" s="217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124</v>
      </c>
      <c r="AU168" s="20" t="s">
        <v>83</v>
      </c>
    </row>
    <row r="169" s="13" customFormat="1">
      <c r="A169" s="13"/>
      <c r="B169" s="220"/>
      <c r="C169" s="221"/>
      <c r="D169" s="213" t="s">
        <v>128</v>
      </c>
      <c r="E169" s="222" t="s">
        <v>28</v>
      </c>
      <c r="F169" s="223" t="s">
        <v>233</v>
      </c>
      <c r="G169" s="221"/>
      <c r="H169" s="224">
        <v>0.80100000000000005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128</v>
      </c>
      <c r="AU169" s="230" t="s">
        <v>83</v>
      </c>
      <c r="AV169" s="13" t="s">
        <v>83</v>
      </c>
      <c r="AW169" s="13" t="s">
        <v>35</v>
      </c>
      <c r="AX169" s="13" t="s">
        <v>76</v>
      </c>
      <c r="AY169" s="230" t="s">
        <v>114</v>
      </c>
    </row>
    <row r="170" s="14" customFormat="1">
      <c r="A170" s="14"/>
      <c r="B170" s="231"/>
      <c r="C170" s="232"/>
      <c r="D170" s="213" t="s">
        <v>128</v>
      </c>
      <c r="E170" s="233" t="s">
        <v>28</v>
      </c>
      <c r="F170" s="234" t="s">
        <v>130</v>
      </c>
      <c r="G170" s="232"/>
      <c r="H170" s="235">
        <v>0.80100000000000005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128</v>
      </c>
      <c r="AU170" s="241" t="s">
        <v>83</v>
      </c>
      <c r="AV170" s="14" t="s">
        <v>122</v>
      </c>
      <c r="AW170" s="14" t="s">
        <v>35</v>
      </c>
      <c r="AX170" s="14" t="s">
        <v>81</v>
      </c>
      <c r="AY170" s="241" t="s">
        <v>114</v>
      </c>
    </row>
    <row r="171" s="2" customFormat="1" ht="16.5" customHeight="1">
      <c r="A171" s="41"/>
      <c r="B171" s="42"/>
      <c r="C171" s="200" t="s">
        <v>156</v>
      </c>
      <c r="D171" s="200" t="s">
        <v>117</v>
      </c>
      <c r="E171" s="201" t="s">
        <v>234</v>
      </c>
      <c r="F171" s="202" t="s">
        <v>235</v>
      </c>
      <c r="G171" s="203" t="s">
        <v>155</v>
      </c>
      <c r="H171" s="204">
        <v>9.0950000000000006</v>
      </c>
      <c r="I171" s="205"/>
      <c r="J171" s="206">
        <f>ROUND(I171*H171,2)</f>
        <v>0</v>
      </c>
      <c r="K171" s="202" t="s">
        <v>121</v>
      </c>
      <c r="L171" s="47"/>
      <c r="M171" s="207" t="s">
        <v>28</v>
      </c>
      <c r="N171" s="208" t="s">
        <v>47</v>
      </c>
      <c r="O171" s="87"/>
      <c r="P171" s="209">
        <f>O171*H171</f>
        <v>0</v>
      </c>
      <c r="Q171" s="209">
        <v>0.024199999999999999</v>
      </c>
      <c r="R171" s="209">
        <f>Q171*H171</f>
        <v>0.22009900000000002</v>
      </c>
      <c r="S171" s="209">
        <v>0</v>
      </c>
      <c r="T171" s="210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1" t="s">
        <v>156</v>
      </c>
      <c r="AT171" s="211" t="s">
        <v>117</v>
      </c>
      <c r="AU171" s="211" t="s">
        <v>83</v>
      </c>
      <c r="AY171" s="20" t="s">
        <v>114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0" t="s">
        <v>81</v>
      </c>
      <c r="BK171" s="212">
        <f>ROUND(I171*H171,2)</f>
        <v>0</v>
      </c>
      <c r="BL171" s="20" t="s">
        <v>156</v>
      </c>
      <c r="BM171" s="211" t="s">
        <v>236</v>
      </c>
    </row>
    <row r="172" s="2" customFormat="1">
      <c r="A172" s="41"/>
      <c r="B172" s="42"/>
      <c r="C172" s="43"/>
      <c r="D172" s="213" t="s">
        <v>124</v>
      </c>
      <c r="E172" s="43"/>
      <c r="F172" s="214" t="s">
        <v>237</v>
      </c>
      <c r="G172" s="43"/>
      <c r="H172" s="43"/>
      <c r="I172" s="215"/>
      <c r="J172" s="43"/>
      <c r="K172" s="43"/>
      <c r="L172" s="47"/>
      <c r="M172" s="216"/>
      <c r="N172" s="217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124</v>
      </c>
      <c r="AU172" s="20" t="s">
        <v>83</v>
      </c>
    </row>
    <row r="173" s="2" customFormat="1">
      <c r="A173" s="41"/>
      <c r="B173" s="42"/>
      <c r="C173" s="43"/>
      <c r="D173" s="218" t="s">
        <v>126</v>
      </c>
      <c r="E173" s="43"/>
      <c r="F173" s="219" t="s">
        <v>238</v>
      </c>
      <c r="G173" s="43"/>
      <c r="H173" s="43"/>
      <c r="I173" s="215"/>
      <c r="J173" s="43"/>
      <c r="K173" s="43"/>
      <c r="L173" s="47"/>
      <c r="M173" s="216"/>
      <c r="N173" s="217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126</v>
      </c>
      <c r="AU173" s="20" t="s">
        <v>83</v>
      </c>
    </row>
    <row r="174" s="13" customFormat="1">
      <c r="A174" s="13"/>
      <c r="B174" s="220"/>
      <c r="C174" s="221"/>
      <c r="D174" s="213" t="s">
        <v>128</v>
      </c>
      <c r="E174" s="222" t="s">
        <v>28</v>
      </c>
      <c r="F174" s="223" t="s">
        <v>160</v>
      </c>
      <c r="G174" s="221"/>
      <c r="H174" s="224">
        <v>9.0950000000000006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128</v>
      </c>
      <c r="AU174" s="230" t="s">
        <v>83</v>
      </c>
      <c r="AV174" s="13" t="s">
        <v>83</v>
      </c>
      <c r="AW174" s="13" t="s">
        <v>35</v>
      </c>
      <c r="AX174" s="13" t="s">
        <v>76</v>
      </c>
      <c r="AY174" s="230" t="s">
        <v>114</v>
      </c>
    </row>
    <row r="175" s="14" customFormat="1">
      <c r="A175" s="14"/>
      <c r="B175" s="231"/>
      <c r="C175" s="232"/>
      <c r="D175" s="213" t="s">
        <v>128</v>
      </c>
      <c r="E175" s="233" t="s">
        <v>28</v>
      </c>
      <c r="F175" s="234" t="s">
        <v>130</v>
      </c>
      <c r="G175" s="232"/>
      <c r="H175" s="235">
        <v>9.0950000000000006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128</v>
      </c>
      <c r="AU175" s="241" t="s">
        <v>83</v>
      </c>
      <c r="AV175" s="14" t="s">
        <v>122</v>
      </c>
      <c r="AW175" s="14" t="s">
        <v>35</v>
      </c>
      <c r="AX175" s="14" t="s">
        <v>81</v>
      </c>
      <c r="AY175" s="241" t="s">
        <v>114</v>
      </c>
    </row>
    <row r="176" s="2" customFormat="1" ht="16.5" customHeight="1">
      <c r="A176" s="41"/>
      <c r="B176" s="42"/>
      <c r="C176" s="200" t="s">
        <v>239</v>
      </c>
      <c r="D176" s="200" t="s">
        <v>117</v>
      </c>
      <c r="E176" s="201" t="s">
        <v>240</v>
      </c>
      <c r="F176" s="202" t="s">
        <v>241</v>
      </c>
      <c r="G176" s="203" t="s">
        <v>242</v>
      </c>
      <c r="H176" s="273"/>
      <c r="I176" s="205"/>
      <c r="J176" s="206">
        <f>ROUND(I176*H176,2)</f>
        <v>0</v>
      </c>
      <c r="K176" s="202" t="s">
        <v>121</v>
      </c>
      <c r="L176" s="47"/>
      <c r="M176" s="207" t="s">
        <v>28</v>
      </c>
      <c r="N176" s="208" t="s">
        <v>47</v>
      </c>
      <c r="O176" s="87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1" t="s">
        <v>156</v>
      </c>
      <c r="AT176" s="211" t="s">
        <v>117</v>
      </c>
      <c r="AU176" s="211" t="s">
        <v>83</v>
      </c>
      <c r="AY176" s="20" t="s">
        <v>114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0" t="s">
        <v>81</v>
      </c>
      <c r="BK176" s="212">
        <f>ROUND(I176*H176,2)</f>
        <v>0</v>
      </c>
      <c r="BL176" s="20" t="s">
        <v>156</v>
      </c>
      <c r="BM176" s="211" t="s">
        <v>243</v>
      </c>
    </row>
    <row r="177" s="2" customFormat="1">
      <c r="A177" s="41"/>
      <c r="B177" s="42"/>
      <c r="C177" s="43"/>
      <c r="D177" s="213" t="s">
        <v>124</v>
      </c>
      <c r="E177" s="43"/>
      <c r="F177" s="214" t="s">
        <v>244</v>
      </c>
      <c r="G177" s="43"/>
      <c r="H177" s="43"/>
      <c r="I177" s="215"/>
      <c r="J177" s="43"/>
      <c r="K177" s="43"/>
      <c r="L177" s="47"/>
      <c r="M177" s="216"/>
      <c r="N177" s="217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124</v>
      </c>
      <c r="AU177" s="20" t="s">
        <v>83</v>
      </c>
    </row>
    <row r="178" s="2" customFormat="1">
      <c r="A178" s="41"/>
      <c r="B178" s="42"/>
      <c r="C178" s="43"/>
      <c r="D178" s="218" t="s">
        <v>126</v>
      </c>
      <c r="E178" s="43"/>
      <c r="F178" s="219" t="s">
        <v>245</v>
      </c>
      <c r="G178" s="43"/>
      <c r="H178" s="43"/>
      <c r="I178" s="215"/>
      <c r="J178" s="43"/>
      <c r="K178" s="43"/>
      <c r="L178" s="47"/>
      <c r="M178" s="216"/>
      <c r="N178" s="217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126</v>
      </c>
      <c r="AU178" s="20" t="s">
        <v>83</v>
      </c>
    </row>
    <row r="179" s="12" customFormat="1" ht="22.8" customHeight="1">
      <c r="A179" s="12"/>
      <c r="B179" s="184"/>
      <c r="C179" s="185"/>
      <c r="D179" s="186" t="s">
        <v>75</v>
      </c>
      <c r="E179" s="198" t="s">
        <v>246</v>
      </c>
      <c r="F179" s="198" t="s">
        <v>247</v>
      </c>
      <c r="G179" s="185"/>
      <c r="H179" s="185"/>
      <c r="I179" s="188"/>
      <c r="J179" s="199">
        <f>BK179</f>
        <v>0</v>
      </c>
      <c r="K179" s="185"/>
      <c r="L179" s="190"/>
      <c r="M179" s="191"/>
      <c r="N179" s="192"/>
      <c r="O179" s="192"/>
      <c r="P179" s="193">
        <f>SUM(P180:P193)</f>
        <v>0</v>
      </c>
      <c r="Q179" s="192"/>
      <c r="R179" s="193">
        <f>SUM(R180:R193)</f>
        <v>0.35114400000000001</v>
      </c>
      <c r="S179" s="192"/>
      <c r="T179" s="194">
        <f>SUM(T180:T193)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5" t="s">
        <v>83</v>
      </c>
      <c r="AT179" s="196" t="s">
        <v>75</v>
      </c>
      <c r="AU179" s="196" t="s">
        <v>81</v>
      </c>
      <c r="AY179" s="195" t="s">
        <v>114</v>
      </c>
      <c r="BK179" s="197">
        <f>SUM(BK180:BK193)</f>
        <v>0</v>
      </c>
    </row>
    <row r="180" s="2" customFormat="1" ht="16.5" customHeight="1">
      <c r="A180" s="41"/>
      <c r="B180" s="42"/>
      <c r="C180" s="200" t="s">
        <v>248</v>
      </c>
      <c r="D180" s="200" t="s">
        <v>117</v>
      </c>
      <c r="E180" s="201" t="s">
        <v>249</v>
      </c>
      <c r="F180" s="202" t="s">
        <v>250</v>
      </c>
      <c r="G180" s="203" t="s">
        <v>251</v>
      </c>
      <c r="H180" s="204">
        <v>302.39999999999998</v>
      </c>
      <c r="I180" s="205"/>
      <c r="J180" s="206">
        <f>ROUND(I180*H180,2)</f>
        <v>0</v>
      </c>
      <c r="K180" s="202" t="s">
        <v>121</v>
      </c>
      <c r="L180" s="47"/>
      <c r="M180" s="207" t="s">
        <v>28</v>
      </c>
      <c r="N180" s="208" t="s">
        <v>47</v>
      </c>
      <c r="O180" s="87"/>
      <c r="P180" s="209">
        <f>O180*H180</f>
        <v>0</v>
      </c>
      <c r="Q180" s="209">
        <v>6.0000000000000002E-05</v>
      </c>
      <c r="R180" s="209">
        <f>Q180*H180</f>
        <v>0.018144</v>
      </c>
      <c r="S180" s="209">
        <v>0</v>
      </c>
      <c r="T180" s="210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1" t="s">
        <v>156</v>
      </c>
      <c r="AT180" s="211" t="s">
        <v>117</v>
      </c>
      <c r="AU180" s="211" t="s">
        <v>83</v>
      </c>
      <c r="AY180" s="20" t="s">
        <v>114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0" t="s">
        <v>81</v>
      </c>
      <c r="BK180" s="212">
        <f>ROUND(I180*H180,2)</f>
        <v>0</v>
      </c>
      <c r="BL180" s="20" t="s">
        <v>156</v>
      </c>
      <c r="BM180" s="211" t="s">
        <v>252</v>
      </c>
    </row>
    <row r="181" s="2" customFormat="1">
      <c r="A181" s="41"/>
      <c r="B181" s="42"/>
      <c r="C181" s="43"/>
      <c r="D181" s="213" t="s">
        <v>124</v>
      </c>
      <c r="E181" s="43"/>
      <c r="F181" s="214" t="s">
        <v>253</v>
      </c>
      <c r="G181" s="43"/>
      <c r="H181" s="43"/>
      <c r="I181" s="215"/>
      <c r="J181" s="43"/>
      <c r="K181" s="43"/>
      <c r="L181" s="47"/>
      <c r="M181" s="216"/>
      <c r="N181" s="217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124</v>
      </c>
      <c r="AU181" s="20" t="s">
        <v>83</v>
      </c>
    </row>
    <row r="182" s="2" customFormat="1">
      <c r="A182" s="41"/>
      <c r="B182" s="42"/>
      <c r="C182" s="43"/>
      <c r="D182" s="218" t="s">
        <v>126</v>
      </c>
      <c r="E182" s="43"/>
      <c r="F182" s="219" t="s">
        <v>254</v>
      </c>
      <c r="G182" s="43"/>
      <c r="H182" s="43"/>
      <c r="I182" s="215"/>
      <c r="J182" s="43"/>
      <c r="K182" s="43"/>
      <c r="L182" s="47"/>
      <c r="M182" s="216"/>
      <c r="N182" s="217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126</v>
      </c>
      <c r="AU182" s="20" t="s">
        <v>83</v>
      </c>
    </row>
    <row r="183" s="15" customFormat="1">
      <c r="A183" s="15"/>
      <c r="B183" s="252"/>
      <c r="C183" s="253"/>
      <c r="D183" s="213" t="s">
        <v>128</v>
      </c>
      <c r="E183" s="254" t="s">
        <v>28</v>
      </c>
      <c r="F183" s="255" t="s">
        <v>255</v>
      </c>
      <c r="G183" s="253"/>
      <c r="H183" s="254" t="s">
        <v>28</v>
      </c>
      <c r="I183" s="256"/>
      <c r="J183" s="253"/>
      <c r="K183" s="253"/>
      <c r="L183" s="257"/>
      <c r="M183" s="258"/>
      <c r="N183" s="259"/>
      <c r="O183" s="259"/>
      <c r="P183" s="259"/>
      <c r="Q183" s="259"/>
      <c r="R183" s="259"/>
      <c r="S183" s="259"/>
      <c r="T183" s="26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1" t="s">
        <v>128</v>
      </c>
      <c r="AU183" s="261" t="s">
        <v>83</v>
      </c>
      <c r="AV183" s="15" t="s">
        <v>81</v>
      </c>
      <c r="AW183" s="15" t="s">
        <v>35</v>
      </c>
      <c r="AX183" s="15" t="s">
        <v>76</v>
      </c>
      <c r="AY183" s="261" t="s">
        <v>114</v>
      </c>
    </row>
    <row r="184" s="13" customFormat="1">
      <c r="A184" s="13"/>
      <c r="B184" s="220"/>
      <c r="C184" s="221"/>
      <c r="D184" s="213" t="s">
        <v>128</v>
      </c>
      <c r="E184" s="222" t="s">
        <v>28</v>
      </c>
      <c r="F184" s="223" t="s">
        <v>256</v>
      </c>
      <c r="G184" s="221"/>
      <c r="H184" s="224">
        <v>302.39999999999998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128</v>
      </c>
      <c r="AU184" s="230" t="s">
        <v>83</v>
      </c>
      <c r="AV184" s="13" t="s">
        <v>83</v>
      </c>
      <c r="AW184" s="13" t="s">
        <v>35</v>
      </c>
      <c r="AX184" s="13" t="s">
        <v>76</v>
      </c>
      <c r="AY184" s="230" t="s">
        <v>114</v>
      </c>
    </row>
    <row r="185" s="14" customFormat="1">
      <c r="A185" s="14"/>
      <c r="B185" s="231"/>
      <c r="C185" s="232"/>
      <c r="D185" s="213" t="s">
        <v>128</v>
      </c>
      <c r="E185" s="233" t="s">
        <v>28</v>
      </c>
      <c r="F185" s="234" t="s">
        <v>130</v>
      </c>
      <c r="G185" s="232"/>
      <c r="H185" s="235">
        <v>302.39999999999998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1" t="s">
        <v>128</v>
      </c>
      <c r="AU185" s="241" t="s">
        <v>83</v>
      </c>
      <c r="AV185" s="14" t="s">
        <v>122</v>
      </c>
      <c r="AW185" s="14" t="s">
        <v>35</v>
      </c>
      <c r="AX185" s="14" t="s">
        <v>81</v>
      </c>
      <c r="AY185" s="241" t="s">
        <v>114</v>
      </c>
    </row>
    <row r="186" s="2" customFormat="1" ht="16.5" customHeight="1">
      <c r="A186" s="41"/>
      <c r="B186" s="42"/>
      <c r="C186" s="242" t="s">
        <v>257</v>
      </c>
      <c r="D186" s="242" t="s">
        <v>168</v>
      </c>
      <c r="E186" s="243" t="s">
        <v>258</v>
      </c>
      <c r="F186" s="244" t="s">
        <v>259</v>
      </c>
      <c r="G186" s="245" t="s">
        <v>260</v>
      </c>
      <c r="H186" s="246">
        <v>0.33300000000000002</v>
      </c>
      <c r="I186" s="247"/>
      <c r="J186" s="248">
        <f>ROUND(I186*H186,2)</f>
        <v>0</v>
      </c>
      <c r="K186" s="244" t="s">
        <v>121</v>
      </c>
      <c r="L186" s="249"/>
      <c r="M186" s="250" t="s">
        <v>28</v>
      </c>
      <c r="N186" s="251" t="s">
        <v>47</v>
      </c>
      <c r="O186" s="87"/>
      <c r="P186" s="209">
        <f>O186*H186</f>
        <v>0</v>
      </c>
      <c r="Q186" s="209">
        <v>1</v>
      </c>
      <c r="R186" s="209">
        <f>Q186*H186</f>
        <v>0.33300000000000002</v>
      </c>
      <c r="S186" s="209">
        <v>0</v>
      </c>
      <c r="T186" s="210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1" t="s">
        <v>172</v>
      </c>
      <c r="AT186" s="211" t="s">
        <v>168</v>
      </c>
      <c r="AU186" s="211" t="s">
        <v>83</v>
      </c>
      <c r="AY186" s="20" t="s">
        <v>114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0" t="s">
        <v>81</v>
      </c>
      <c r="BK186" s="212">
        <f>ROUND(I186*H186,2)</f>
        <v>0</v>
      </c>
      <c r="BL186" s="20" t="s">
        <v>156</v>
      </c>
      <c r="BM186" s="211" t="s">
        <v>261</v>
      </c>
    </row>
    <row r="187" s="2" customFormat="1">
      <c r="A187" s="41"/>
      <c r="B187" s="42"/>
      <c r="C187" s="43"/>
      <c r="D187" s="213" t="s">
        <v>124</v>
      </c>
      <c r="E187" s="43"/>
      <c r="F187" s="214" t="s">
        <v>259</v>
      </c>
      <c r="G187" s="43"/>
      <c r="H187" s="43"/>
      <c r="I187" s="215"/>
      <c r="J187" s="43"/>
      <c r="K187" s="43"/>
      <c r="L187" s="47"/>
      <c r="M187" s="216"/>
      <c r="N187" s="217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124</v>
      </c>
      <c r="AU187" s="20" t="s">
        <v>83</v>
      </c>
    </row>
    <row r="188" s="13" customFormat="1">
      <c r="A188" s="13"/>
      <c r="B188" s="220"/>
      <c r="C188" s="221"/>
      <c r="D188" s="213" t="s">
        <v>128</v>
      </c>
      <c r="E188" s="222" t="s">
        <v>28</v>
      </c>
      <c r="F188" s="223" t="s">
        <v>262</v>
      </c>
      <c r="G188" s="221"/>
      <c r="H188" s="224">
        <v>332.63999999999999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128</v>
      </c>
      <c r="AU188" s="230" t="s">
        <v>83</v>
      </c>
      <c r="AV188" s="13" t="s">
        <v>83</v>
      </c>
      <c r="AW188" s="13" t="s">
        <v>35</v>
      </c>
      <c r="AX188" s="13" t="s">
        <v>76</v>
      </c>
      <c r="AY188" s="230" t="s">
        <v>114</v>
      </c>
    </row>
    <row r="189" s="14" customFormat="1">
      <c r="A189" s="14"/>
      <c r="B189" s="231"/>
      <c r="C189" s="232"/>
      <c r="D189" s="213" t="s">
        <v>128</v>
      </c>
      <c r="E189" s="233" t="s">
        <v>28</v>
      </c>
      <c r="F189" s="234" t="s">
        <v>130</v>
      </c>
      <c r="G189" s="232"/>
      <c r="H189" s="235">
        <v>332.63999999999999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128</v>
      </c>
      <c r="AU189" s="241" t="s">
        <v>83</v>
      </c>
      <c r="AV189" s="14" t="s">
        <v>122</v>
      </c>
      <c r="AW189" s="14" t="s">
        <v>35</v>
      </c>
      <c r="AX189" s="14" t="s">
        <v>81</v>
      </c>
      <c r="AY189" s="241" t="s">
        <v>114</v>
      </c>
    </row>
    <row r="190" s="13" customFormat="1">
      <c r="A190" s="13"/>
      <c r="B190" s="220"/>
      <c r="C190" s="221"/>
      <c r="D190" s="213" t="s">
        <v>128</v>
      </c>
      <c r="E190" s="221"/>
      <c r="F190" s="223" t="s">
        <v>263</v>
      </c>
      <c r="G190" s="221"/>
      <c r="H190" s="224">
        <v>0.33300000000000002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128</v>
      </c>
      <c r="AU190" s="230" t="s">
        <v>83</v>
      </c>
      <c r="AV190" s="13" t="s">
        <v>83</v>
      </c>
      <c r="AW190" s="13" t="s">
        <v>4</v>
      </c>
      <c r="AX190" s="13" t="s">
        <v>81</v>
      </c>
      <c r="AY190" s="230" t="s">
        <v>114</v>
      </c>
    </row>
    <row r="191" s="2" customFormat="1" ht="16.5" customHeight="1">
      <c r="A191" s="41"/>
      <c r="B191" s="42"/>
      <c r="C191" s="200" t="s">
        <v>264</v>
      </c>
      <c r="D191" s="200" t="s">
        <v>117</v>
      </c>
      <c r="E191" s="201" t="s">
        <v>265</v>
      </c>
      <c r="F191" s="202" t="s">
        <v>266</v>
      </c>
      <c r="G191" s="203" t="s">
        <v>242</v>
      </c>
      <c r="H191" s="273"/>
      <c r="I191" s="205"/>
      <c r="J191" s="206">
        <f>ROUND(I191*H191,2)</f>
        <v>0</v>
      </c>
      <c r="K191" s="202" t="s">
        <v>121</v>
      </c>
      <c r="L191" s="47"/>
      <c r="M191" s="207" t="s">
        <v>28</v>
      </c>
      <c r="N191" s="208" t="s">
        <v>47</v>
      </c>
      <c r="O191" s="87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1" t="s">
        <v>156</v>
      </c>
      <c r="AT191" s="211" t="s">
        <v>117</v>
      </c>
      <c r="AU191" s="211" t="s">
        <v>83</v>
      </c>
      <c r="AY191" s="20" t="s">
        <v>114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0" t="s">
        <v>81</v>
      </c>
      <c r="BK191" s="212">
        <f>ROUND(I191*H191,2)</f>
        <v>0</v>
      </c>
      <c r="BL191" s="20" t="s">
        <v>156</v>
      </c>
      <c r="BM191" s="211" t="s">
        <v>267</v>
      </c>
    </row>
    <row r="192" s="2" customFormat="1">
      <c r="A192" s="41"/>
      <c r="B192" s="42"/>
      <c r="C192" s="43"/>
      <c r="D192" s="213" t="s">
        <v>124</v>
      </c>
      <c r="E192" s="43"/>
      <c r="F192" s="214" t="s">
        <v>268</v>
      </c>
      <c r="G192" s="43"/>
      <c r="H192" s="43"/>
      <c r="I192" s="215"/>
      <c r="J192" s="43"/>
      <c r="K192" s="43"/>
      <c r="L192" s="47"/>
      <c r="M192" s="216"/>
      <c r="N192" s="217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124</v>
      </c>
      <c r="AU192" s="20" t="s">
        <v>83</v>
      </c>
    </row>
    <row r="193" s="2" customFormat="1">
      <c r="A193" s="41"/>
      <c r="B193" s="42"/>
      <c r="C193" s="43"/>
      <c r="D193" s="218" t="s">
        <v>126</v>
      </c>
      <c r="E193" s="43"/>
      <c r="F193" s="219" t="s">
        <v>269</v>
      </c>
      <c r="G193" s="43"/>
      <c r="H193" s="43"/>
      <c r="I193" s="215"/>
      <c r="J193" s="43"/>
      <c r="K193" s="43"/>
      <c r="L193" s="47"/>
      <c r="M193" s="216"/>
      <c r="N193" s="217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126</v>
      </c>
      <c r="AU193" s="20" t="s">
        <v>83</v>
      </c>
    </row>
    <row r="194" s="12" customFormat="1" ht="22.8" customHeight="1">
      <c r="A194" s="12"/>
      <c r="B194" s="184"/>
      <c r="C194" s="185"/>
      <c r="D194" s="186" t="s">
        <v>75</v>
      </c>
      <c r="E194" s="198" t="s">
        <v>270</v>
      </c>
      <c r="F194" s="198" t="s">
        <v>271</v>
      </c>
      <c r="G194" s="185"/>
      <c r="H194" s="185"/>
      <c r="I194" s="188"/>
      <c r="J194" s="199">
        <f>BK194</f>
        <v>0</v>
      </c>
      <c r="K194" s="185"/>
      <c r="L194" s="190"/>
      <c r="M194" s="191"/>
      <c r="N194" s="192"/>
      <c r="O194" s="192"/>
      <c r="P194" s="193">
        <f>SUM(P195:P318)</f>
        <v>0</v>
      </c>
      <c r="Q194" s="192"/>
      <c r="R194" s="193">
        <f>SUM(R195:R318)</f>
        <v>0.043913760000000003</v>
      </c>
      <c r="S194" s="192"/>
      <c r="T194" s="194">
        <f>SUM(T195:T318)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5" t="s">
        <v>83</v>
      </c>
      <c r="AT194" s="196" t="s">
        <v>75</v>
      </c>
      <c r="AU194" s="196" t="s">
        <v>81</v>
      </c>
      <c r="AY194" s="195" t="s">
        <v>114</v>
      </c>
      <c r="BK194" s="197">
        <f>SUM(BK195:BK318)</f>
        <v>0</v>
      </c>
    </row>
    <row r="195" s="2" customFormat="1" ht="16.5" customHeight="1">
      <c r="A195" s="41"/>
      <c r="B195" s="42"/>
      <c r="C195" s="200" t="s">
        <v>7</v>
      </c>
      <c r="D195" s="200" t="s">
        <v>117</v>
      </c>
      <c r="E195" s="201" t="s">
        <v>272</v>
      </c>
      <c r="F195" s="202" t="s">
        <v>273</v>
      </c>
      <c r="G195" s="203" t="s">
        <v>120</v>
      </c>
      <c r="H195" s="204">
        <v>163.71000000000001</v>
      </c>
      <c r="I195" s="205"/>
      <c r="J195" s="206">
        <f>ROUND(I195*H195,2)</f>
        <v>0</v>
      </c>
      <c r="K195" s="202" t="s">
        <v>121</v>
      </c>
      <c r="L195" s="47"/>
      <c r="M195" s="207" t="s">
        <v>28</v>
      </c>
      <c r="N195" s="208" t="s">
        <v>47</v>
      </c>
      <c r="O195" s="87"/>
      <c r="P195" s="209">
        <f>O195*H195</f>
        <v>0</v>
      </c>
      <c r="Q195" s="209">
        <v>2.0000000000000002E-05</v>
      </c>
      <c r="R195" s="209">
        <f>Q195*H195</f>
        <v>0.0032742000000000005</v>
      </c>
      <c r="S195" s="209">
        <v>0</v>
      </c>
      <c r="T195" s="210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1" t="s">
        <v>156</v>
      </c>
      <c r="AT195" s="211" t="s">
        <v>117</v>
      </c>
      <c r="AU195" s="211" t="s">
        <v>83</v>
      </c>
      <c r="AY195" s="20" t="s">
        <v>114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0" t="s">
        <v>81</v>
      </c>
      <c r="BK195" s="212">
        <f>ROUND(I195*H195,2)</f>
        <v>0</v>
      </c>
      <c r="BL195" s="20" t="s">
        <v>156</v>
      </c>
      <c r="BM195" s="211" t="s">
        <v>274</v>
      </c>
    </row>
    <row r="196" s="2" customFormat="1">
      <c r="A196" s="41"/>
      <c r="B196" s="42"/>
      <c r="C196" s="43"/>
      <c r="D196" s="213" t="s">
        <v>124</v>
      </c>
      <c r="E196" s="43"/>
      <c r="F196" s="214" t="s">
        <v>275</v>
      </c>
      <c r="G196" s="43"/>
      <c r="H196" s="43"/>
      <c r="I196" s="215"/>
      <c r="J196" s="43"/>
      <c r="K196" s="43"/>
      <c r="L196" s="47"/>
      <c r="M196" s="216"/>
      <c r="N196" s="217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124</v>
      </c>
      <c r="AU196" s="20" t="s">
        <v>83</v>
      </c>
    </row>
    <row r="197" s="2" customFormat="1">
      <c r="A197" s="41"/>
      <c r="B197" s="42"/>
      <c r="C197" s="43"/>
      <c r="D197" s="218" t="s">
        <v>126</v>
      </c>
      <c r="E197" s="43"/>
      <c r="F197" s="219" t="s">
        <v>276</v>
      </c>
      <c r="G197" s="43"/>
      <c r="H197" s="43"/>
      <c r="I197" s="215"/>
      <c r="J197" s="43"/>
      <c r="K197" s="43"/>
      <c r="L197" s="47"/>
      <c r="M197" s="216"/>
      <c r="N197" s="217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126</v>
      </c>
      <c r="AU197" s="20" t="s">
        <v>83</v>
      </c>
    </row>
    <row r="198" s="15" customFormat="1">
      <c r="A198" s="15"/>
      <c r="B198" s="252"/>
      <c r="C198" s="253"/>
      <c r="D198" s="213" t="s">
        <v>128</v>
      </c>
      <c r="E198" s="254" t="s">
        <v>28</v>
      </c>
      <c r="F198" s="255" t="s">
        <v>209</v>
      </c>
      <c r="G198" s="253"/>
      <c r="H198" s="254" t="s">
        <v>28</v>
      </c>
      <c r="I198" s="256"/>
      <c r="J198" s="253"/>
      <c r="K198" s="253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128</v>
      </c>
      <c r="AU198" s="261" t="s">
        <v>83</v>
      </c>
      <c r="AV198" s="15" t="s">
        <v>81</v>
      </c>
      <c r="AW198" s="15" t="s">
        <v>35</v>
      </c>
      <c r="AX198" s="15" t="s">
        <v>76</v>
      </c>
      <c r="AY198" s="261" t="s">
        <v>114</v>
      </c>
    </row>
    <row r="199" s="13" customFormat="1">
      <c r="A199" s="13"/>
      <c r="B199" s="220"/>
      <c r="C199" s="221"/>
      <c r="D199" s="213" t="s">
        <v>128</v>
      </c>
      <c r="E199" s="222" t="s">
        <v>28</v>
      </c>
      <c r="F199" s="223" t="s">
        <v>277</v>
      </c>
      <c r="G199" s="221"/>
      <c r="H199" s="224">
        <v>20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128</v>
      </c>
      <c r="AU199" s="230" t="s">
        <v>83</v>
      </c>
      <c r="AV199" s="13" t="s">
        <v>83</v>
      </c>
      <c r="AW199" s="13" t="s">
        <v>35</v>
      </c>
      <c r="AX199" s="13" t="s">
        <v>76</v>
      </c>
      <c r="AY199" s="230" t="s">
        <v>114</v>
      </c>
    </row>
    <row r="200" s="16" customFormat="1">
      <c r="A200" s="16"/>
      <c r="B200" s="262"/>
      <c r="C200" s="263"/>
      <c r="D200" s="213" t="s">
        <v>128</v>
      </c>
      <c r="E200" s="264" t="s">
        <v>28</v>
      </c>
      <c r="F200" s="265" t="s">
        <v>200</v>
      </c>
      <c r="G200" s="263"/>
      <c r="H200" s="266">
        <v>20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2" t="s">
        <v>128</v>
      </c>
      <c r="AU200" s="272" t="s">
        <v>83</v>
      </c>
      <c r="AV200" s="16" t="s">
        <v>137</v>
      </c>
      <c r="AW200" s="16" t="s">
        <v>35</v>
      </c>
      <c r="AX200" s="16" t="s">
        <v>76</v>
      </c>
      <c r="AY200" s="272" t="s">
        <v>114</v>
      </c>
    </row>
    <row r="201" s="15" customFormat="1">
      <c r="A201" s="15"/>
      <c r="B201" s="252"/>
      <c r="C201" s="253"/>
      <c r="D201" s="213" t="s">
        <v>128</v>
      </c>
      <c r="E201" s="254" t="s">
        <v>28</v>
      </c>
      <c r="F201" s="255" t="s">
        <v>211</v>
      </c>
      <c r="G201" s="253"/>
      <c r="H201" s="254" t="s">
        <v>28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128</v>
      </c>
      <c r="AU201" s="261" t="s">
        <v>83</v>
      </c>
      <c r="AV201" s="15" t="s">
        <v>81</v>
      </c>
      <c r="AW201" s="15" t="s">
        <v>35</v>
      </c>
      <c r="AX201" s="15" t="s">
        <v>76</v>
      </c>
      <c r="AY201" s="261" t="s">
        <v>114</v>
      </c>
    </row>
    <row r="202" s="13" customFormat="1">
      <c r="A202" s="13"/>
      <c r="B202" s="220"/>
      <c r="C202" s="221"/>
      <c r="D202" s="213" t="s">
        <v>128</v>
      </c>
      <c r="E202" s="222" t="s">
        <v>28</v>
      </c>
      <c r="F202" s="223" t="s">
        <v>278</v>
      </c>
      <c r="G202" s="221"/>
      <c r="H202" s="224">
        <v>9.5999999999999996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128</v>
      </c>
      <c r="AU202" s="230" t="s">
        <v>83</v>
      </c>
      <c r="AV202" s="13" t="s">
        <v>83</v>
      </c>
      <c r="AW202" s="13" t="s">
        <v>35</v>
      </c>
      <c r="AX202" s="13" t="s">
        <v>76</v>
      </c>
      <c r="AY202" s="230" t="s">
        <v>114</v>
      </c>
    </row>
    <row r="203" s="16" customFormat="1">
      <c r="A203" s="16"/>
      <c r="B203" s="262"/>
      <c r="C203" s="263"/>
      <c r="D203" s="213" t="s">
        <v>128</v>
      </c>
      <c r="E203" s="264" t="s">
        <v>28</v>
      </c>
      <c r="F203" s="265" t="s">
        <v>200</v>
      </c>
      <c r="G203" s="263"/>
      <c r="H203" s="266">
        <v>9.5999999999999996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2" t="s">
        <v>128</v>
      </c>
      <c r="AU203" s="272" t="s">
        <v>83</v>
      </c>
      <c r="AV203" s="16" t="s">
        <v>137</v>
      </c>
      <c r="AW203" s="16" t="s">
        <v>35</v>
      </c>
      <c r="AX203" s="16" t="s">
        <v>76</v>
      </c>
      <c r="AY203" s="272" t="s">
        <v>114</v>
      </c>
    </row>
    <row r="204" s="15" customFormat="1">
      <c r="A204" s="15"/>
      <c r="B204" s="252"/>
      <c r="C204" s="253"/>
      <c r="D204" s="213" t="s">
        <v>128</v>
      </c>
      <c r="E204" s="254" t="s">
        <v>28</v>
      </c>
      <c r="F204" s="255" t="s">
        <v>213</v>
      </c>
      <c r="G204" s="253"/>
      <c r="H204" s="254" t="s">
        <v>28</v>
      </c>
      <c r="I204" s="256"/>
      <c r="J204" s="253"/>
      <c r="K204" s="253"/>
      <c r="L204" s="257"/>
      <c r="M204" s="258"/>
      <c r="N204" s="259"/>
      <c r="O204" s="259"/>
      <c r="P204" s="259"/>
      <c r="Q204" s="259"/>
      <c r="R204" s="259"/>
      <c r="S204" s="259"/>
      <c r="T204" s="26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1" t="s">
        <v>128</v>
      </c>
      <c r="AU204" s="261" t="s">
        <v>83</v>
      </c>
      <c r="AV204" s="15" t="s">
        <v>81</v>
      </c>
      <c r="AW204" s="15" t="s">
        <v>35</v>
      </c>
      <c r="AX204" s="15" t="s">
        <v>76</v>
      </c>
      <c r="AY204" s="261" t="s">
        <v>114</v>
      </c>
    </row>
    <row r="205" s="13" customFormat="1">
      <c r="A205" s="13"/>
      <c r="B205" s="220"/>
      <c r="C205" s="221"/>
      <c r="D205" s="213" t="s">
        <v>128</v>
      </c>
      <c r="E205" s="222" t="s">
        <v>28</v>
      </c>
      <c r="F205" s="223" t="s">
        <v>279</v>
      </c>
      <c r="G205" s="221"/>
      <c r="H205" s="224">
        <v>13.6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128</v>
      </c>
      <c r="AU205" s="230" t="s">
        <v>83</v>
      </c>
      <c r="AV205" s="13" t="s">
        <v>83</v>
      </c>
      <c r="AW205" s="13" t="s">
        <v>35</v>
      </c>
      <c r="AX205" s="13" t="s">
        <v>76</v>
      </c>
      <c r="AY205" s="230" t="s">
        <v>114</v>
      </c>
    </row>
    <row r="206" s="16" customFormat="1">
      <c r="A206" s="16"/>
      <c r="B206" s="262"/>
      <c r="C206" s="263"/>
      <c r="D206" s="213" t="s">
        <v>128</v>
      </c>
      <c r="E206" s="264" t="s">
        <v>28</v>
      </c>
      <c r="F206" s="265" t="s">
        <v>200</v>
      </c>
      <c r="G206" s="263"/>
      <c r="H206" s="266">
        <v>13.6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2" t="s">
        <v>128</v>
      </c>
      <c r="AU206" s="272" t="s">
        <v>83</v>
      </c>
      <c r="AV206" s="16" t="s">
        <v>137</v>
      </c>
      <c r="AW206" s="16" t="s">
        <v>35</v>
      </c>
      <c r="AX206" s="16" t="s">
        <v>76</v>
      </c>
      <c r="AY206" s="272" t="s">
        <v>114</v>
      </c>
    </row>
    <row r="207" s="15" customFormat="1">
      <c r="A207" s="15"/>
      <c r="B207" s="252"/>
      <c r="C207" s="253"/>
      <c r="D207" s="213" t="s">
        <v>128</v>
      </c>
      <c r="E207" s="254" t="s">
        <v>28</v>
      </c>
      <c r="F207" s="255" t="s">
        <v>215</v>
      </c>
      <c r="G207" s="253"/>
      <c r="H207" s="254" t="s">
        <v>28</v>
      </c>
      <c r="I207" s="256"/>
      <c r="J207" s="253"/>
      <c r="K207" s="253"/>
      <c r="L207" s="257"/>
      <c r="M207" s="258"/>
      <c r="N207" s="259"/>
      <c r="O207" s="259"/>
      <c r="P207" s="259"/>
      <c r="Q207" s="259"/>
      <c r="R207" s="259"/>
      <c r="S207" s="259"/>
      <c r="T207" s="26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1" t="s">
        <v>128</v>
      </c>
      <c r="AU207" s="261" t="s">
        <v>83</v>
      </c>
      <c r="AV207" s="15" t="s">
        <v>81</v>
      </c>
      <c r="AW207" s="15" t="s">
        <v>35</v>
      </c>
      <c r="AX207" s="15" t="s">
        <v>76</v>
      </c>
      <c r="AY207" s="261" t="s">
        <v>114</v>
      </c>
    </row>
    <row r="208" s="13" customFormat="1">
      <c r="A208" s="13"/>
      <c r="B208" s="220"/>
      <c r="C208" s="221"/>
      <c r="D208" s="213" t="s">
        <v>128</v>
      </c>
      <c r="E208" s="222" t="s">
        <v>28</v>
      </c>
      <c r="F208" s="223" t="s">
        <v>280</v>
      </c>
      <c r="G208" s="221"/>
      <c r="H208" s="224">
        <v>7.04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128</v>
      </c>
      <c r="AU208" s="230" t="s">
        <v>83</v>
      </c>
      <c r="AV208" s="13" t="s">
        <v>83</v>
      </c>
      <c r="AW208" s="13" t="s">
        <v>35</v>
      </c>
      <c r="AX208" s="13" t="s">
        <v>76</v>
      </c>
      <c r="AY208" s="230" t="s">
        <v>114</v>
      </c>
    </row>
    <row r="209" s="16" customFormat="1">
      <c r="A209" s="16"/>
      <c r="B209" s="262"/>
      <c r="C209" s="263"/>
      <c r="D209" s="213" t="s">
        <v>128</v>
      </c>
      <c r="E209" s="264" t="s">
        <v>28</v>
      </c>
      <c r="F209" s="265" t="s">
        <v>200</v>
      </c>
      <c r="G209" s="263"/>
      <c r="H209" s="266">
        <v>7.04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2" t="s">
        <v>128</v>
      </c>
      <c r="AU209" s="272" t="s">
        <v>83</v>
      </c>
      <c r="AV209" s="16" t="s">
        <v>137</v>
      </c>
      <c r="AW209" s="16" t="s">
        <v>35</v>
      </c>
      <c r="AX209" s="16" t="s">
        <v>76</v>
      </c>
      <c r="AY209" s="272" t="s">
        <v>114</v>
      </c>
    </row>
    <row r="210" s="15" customFormat="1">
      <c r="A210" s="15"/>
      <c r="B210" s="252"/>
      <c r="C210" s="253"/>
      <c r="D210" s="213" t="s">
        <v>128</v>
      </c>
      <c r="E210" s="254" t="s">
        <v>28</v>
      </c>
      <c r="F210" s="255" t="s">
        <v>217</v>
      </c>
      <c r="G210" s="253"/>
      <c r="H210" s="254" t="s">
        <v>28</v>
      </c>
      <c r="I210" s="256"/>
      <c r="J210" s="253"/>
      <c r="K210" s="253"/>
      <c r="L210" s="257"/>
      <c r="M210" s="258"/>
      <c r="N210" s="259"/>
      <c r="O210" s="259"/>
      <c r="P210" s="259"/>
      <c r="Q210" s="259"/>
      <c r="R210" s="259"/>
      <c r="S210" s="259"/>
      <c r="T210" s="26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1" t="s">
        <v>128</v>
      </c>
      <c r="AU210" s="261" t="s">
        <v>83</v>
      </c>
      <c r="AV210" s="15" t="s">
        <v>81</v>
      </c>
      <c r="AW210" s="15" t="s">
        <v>35</v>
      </c>
      <c r="AX210" s="15" t="s">
        <v>76</v>
      </c>
      <c r="AY210" s="261" t="s">
        <v>114</v>
      </c>
    </row>
    <row r="211" s="13" customFormat="1">
      <c r="A211" s="13"/>
      <c r="B211" s="220"/>
      <c r="C211" s="221"/>
      <c r="D211" s="213" t="s">
        <v>128</v>
      </c>
      <c r="E211" s="222" t="s">
        <v>28</v>
      </c>
      <c r="F211" s="223" t="s">
        <v>281</v>
      </c>
      <c r="G211" s="221"/>
      <c r="H211" s="224">
        <v>13.23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128</v>
      </c>
      <c r="AU211" s="230" t="s">
        <v>83</v>
      </c>
      <c r="AV211" s="13" t="s">
        <v>83</v>
      </c>
      <c r="AW211" s="13" t="s">
        <v>35</v>
      </c>
      <c r="AX211" s="13" t="s">
        <v>76</v>
      </c>
      <c r="AY211" s="230" t="s">
        <v>114</v>
      </c>
    </row>
    <row r="212" s="16" customFormat="1">
      <c r="A212" s="16"/>
      <c r="B212" s="262"/>
      <c r="C212" s="263"/>
      <c r="D212" s="213" t="s">
        <v>128</v>
      </c>
      <c r="E212" s="264" t="s">
        <v>28</v>
      </c>
      <c r="F212" s="265" t="s">
        <v>200</v>
      </c>
      <c r="G212" s="263"/>
      <c r="H212" s="266">
        <v>13.23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2" t="s">
        <v>128</v>
      </c>
      <c r="AU212" s="272" t="s">
        <v>83</v>
      </c>
      <c r="AV212" s="16" t="s">
        <v>137</v>
      </c>
      <c r="AW212" s="16" t="s">
        <v>35</v>
      </c>
      <c r="AX212" s="16" t="s">
        <v>76</v>
      </c>
      <c r="AY212" s="272" t="s">
        <v>114</v>
      </c>
    </row>
    <row r="213" s="15" customFormat="1">
      <c r="A213" s="15"/>
      <c r="B213" s="252"/>
      <c r="C213" s="253"/>
      <c r="D213" s="213" t="s">
        <v>128</v>
      </c>
      <c r="E213" s="254" t="s">
        <v>28</v>
      </c>
      <c r="F213" s="255" t="s">
        <v>219</v>
      </c>
      <c r="G213" s="253"/>
      <c r="H213" s="254" t="s">
        <v>28</v>
      </c>
      <c r="I213" s="256"/>
      <c r="J213" s="253"/>
      <c r="K213" s="253"/>
      <c r="L213" s="257"/>
      <c r="M213" s="258"/>
      <c r="N213" s="259"/>
      <c r="O213" s="259"/>
      <c r="P213" s="259"/>
      <c r="Q213" s="259"/>
      <c r="R213" s="259"/>
      <c r="S213" s="259"/>
      <c r="T213" s="26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1" t="s">
        <v>128</v>
      </c>
      <c r="AU213" s="261" t="s">
        <v>83</v>
      </c>
      <c r="AV213" s="15" t="s">
        <v>81</v>
      </c>
      <c r="AW213" s="15" t="s">
        <v>35</v>
      </c>
      <c r="AX213" s="15" t="s">
        <v>76</v>
      </c>
      <c r="AY213" s="261" t="s">
        <v>114</v>
      </c>
    </row>
    <row r="214" s="13" customFormat="1">
      <c r="A214" s="13"/>
      <c r="B214" s="220"/>
      <c r="C214" s="221"/>
      <c r="D214" s="213" t="s">
        <v>128</v>
      </c>
      <c r="E214" s="222" t="s">
        <v>28</v>
      </c>
      <c r="F214" s="223" t="s">
        <v>282</v>
      </c>
      <c r="G214" s="221"/>
      <c r="H214" s="224">
        <v>11.76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128</v>
      </c>
      <c r="AU214" s="230" t="s">
        <v>83</v>
      </c>
      <c r="AV214" s="13" t="s">
        <v>83</v>
      </c>
      <c r="AW214" s="13" t="s">
        <v>35</v>
      </c>
      <c r="AX214" s="13" t="s">
        <v>76</v>
      </c>
      <c r="AY214" s="230" t="s">
        <v>114</v>
      </c>
    </row>
    <row r="215" s="13" customFormat="1">
      <c r="A215" s="13"/>
      <c r="B215" s="220"/>
      <c r="C215" s="221"/>
      <c r="D215" s="213" t="s">
        <v>128</v>
      </c>
      <c r="E215" s="222" t="s">
        <v>28</v>
      </c>
      <c r="F215" s="223" t="s">
        <v>283</v>
      </c>
      <c r="G215" s="221"/>
      <c r="H215" s="224">
        <v>31.5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128</v>
      </c>
      <c r="AU215" s="230" t="s">
        <v>83</v>
      </c>
      <c r="AV215" s="13" t="s">
        <v>83</v>
      </c>
      <c r="AW215" s="13" t="s">
        <v>35</v>
      </c>
      <c r="AX215" s="13" t="s">
        <v>76</v>
      </c>
      <c r="AY215" s="230" t="s">
        <v>114</v>
      </c>
    </row>
    <row r="216" s="16" customFormat="1">
      <c r="A216" s="16"/>
      <c r="B216" s="262"/>
      <c r="C216" s="263"/>
      <c r="D216" s="213" t="s">
        <v>128</v>
      </c>
      <c r="E216" s="264" t="s">
        <v>28</v>
      </c>
      <c r="F216" s="265" t="s">
        <v>200</v>
      </c>
      <c r="G216" s="263"/>
      <c r="H216" s="266">
        <v>43.259999999999998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2" t="s">
        <v>128</v>
      </c>
      <c r="AU216" s="272" t="s">
        <v>83</v>
      </c>
      <c r="AV216" s="16" t="s">
        <v>137</v>
      </c>
      <c r="AW216" s="16" t="s">
        <v>35</v>
      </c>
      <c r="AX216" s="16" t="s">
        <v>76</v>
      </c>
      <c r="AY216" s="272" t="s">
        <v>114</v>
      </c>
    </row>
    <row r="217" s="15" customFormat="1">
      <c r="A217" s="15"/>
      <c r="B217" s="252"/>
      <c r="C217" s="253"/>
      <c r="D217" s="213" t="s">
        <v>128</v>
      </c>
      <c r="E217" s="254" t="s">
        <v>28</v>
      </c>
      <c r="F217" s="255" t="s">
        <v>222</v>
      </c>
      <c r="G217" s="253"/>
      <c r="H217" s="254" t="s">
        <v>28</v>
      </c>
      <c r="I217" s="256"/>
      <c r="J217" s="253"/>
      <c r="K217" s="253"/>
      <c r="L217" s="257"/>
      <c r="M217" s="258"/>
      <c r="N217" s="259"/>
      <c r="O217" s="259"/>
      <c r="P217" s="259"/>
      <c r="Q217" s="259"/>
      <c r="R217" s="259"/>
      <c r="S217" s="259"/>
      <c r="T217" s="26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1" t="s">
        <v>128</v>
      </c>
      <c r="AU217" s="261" t="s">
        <v>83</v>
      </c>
      <c r="AV217" s="15" t="s">
        <v>81</v>
      </c>
      <c r="AW217" s="15" t="s">
        <v>35</v>
      </c>
      <c r="AX217" s="15" t="s">
        <v>76</v>
      </c>
      <c r="AY217" s="261" t="s">
        <v>114</v>
      </c>
    </row>
    <row r="218" s="13" customFormat="1">
      <c r="A218" s="13"/>
      <c r="B218" s="220"/>
      <c r="C218" s="221"/>
      <c r="D218" s="213" t="s">
        <v>128</v>
      </c>
      <c r="E218" s="222" t="s">
        <v>28</v>
      </c>
      <c r="F218" s="223" t="s">
        <v>284</v>
      </c>
      <c r="G218" s="221"/>
      <c r="H218" s="224">
        <v>31.5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128</v>
      </c>
      <c r="AU218" s="230" t="s">
        <v>83</v>
      </c>
      <c r="AV218" s="13" t="s">
        <v>83</v>
      </c>
      <c r="AW218" s="13" t="s">
        <v>35</v>
      </c>
      <c r="AX218" s="13" t="s">
        <v>76</v>
      </c>
      <c r="AY218" s="230" t="s">
        <v>114</v>
      </c>
    </row>
    <row r="219" s="16" customFormat="1">
      <c r="A219" s="16"/>
      <c r="B219" s="262"/>
      <c r="C219" s="263"/>
      <c r="D219" s="213" t="s">
        <v>128</v>
      </c>
      <c r="E219" s="264" t="s">
        <v>28</v>
      </c>
      <c r="F219" s="265" t="s">
        <v>200</v>
      </c>
      <c r="G219" s="263"/>
      <c r="H219" s="266">
        <v>31.5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2" t="s">
        <v>128</v>
      </c>
      <c r="AU219" s="272" t="s">
        <v>83</v>
      </c>
      <c r="AV219" s="16" t="s">
        <v>137</v>
      </c>
      <c r="AW219" s="16" t="s">
        <v>35</v>
      </c>
      <c r="AX219" s="16" t="s">
        <v>76</v>
      </c>
      <c r="AY219" s="272" t="s">
        <v>114</v>
      </c>
    </row>
    <row r="220" s="15" customFormat="1">
      <c r="A220" s="15"/>
      <c r="B220" s="252"/>
      <c r="C220" s="253"/>
      <c r="D220" s="213" t="s">
        <v>128</v>
      </c>
      <c r="E220" s="254" t="s">
        <v>28</v>
      </c>
      <c r="F220" s="255" t="s">
        <v>198</v>
      </c>
      <c r="G220" s="253"/>
      <c r="H220" s="254" t="s">
        <v>28</v>
      </c>
      <c r="I220" s="256"/>
      <c r="J220" s="253"/>
      <c r="K220" s="253"/>
      <c r="L220" s="257"/>
      <c r="M220" s="258"/>
      <c r="N220" s="259"/>
      <c r="O220" s="259"/>
      <c r="P220" s="259"/>
      <c r="Q220" s="259"/>
      <c r="R220" s="259"/>
      <c r="S220" s="259"/>
      <c r="T220" s="26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1" t="s">
        <v>128</v>
      </c>
      <c r="AU220" s="261" t="s">
        <v>83</v>
      </c>
      <c r="AV220" s="15" t="s">
        <v>81</v>
      </c>
      <c r="AW220" s="15" t="s">
        <v>35</v>
      </c>
      <c r="AX220" s="15" t="s">
        <v>76</v>
      </c>
      <c r="AY220" s="261" t="s">
        <v>114</v>
      </c>
    </row>
    <row r="221" s="13" customFormat="1">
      <c r="A221" s="13"/>
      <c r="B221" s="220"/>
      <c r="C221" s="221"/>
      <c r="D221" s="213" t="s">
        <v>128</v>
      </c>
      <c r="E221" s="222" t="s">
        <v>28</v>
      </c>
      <c r="F221" s="223" t="s">
        <v>285</v>
      </c>
      <c r="G221" s="221"/>
      <c r="H221" s="224">
        <v>11.76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128</v>
      </c>
      <c r="AU221" s="230" t="s">
        <v>83</v>
      </c>
      <c r="AV221" s="13" t="s">
        <v>83</v>
      </c>
      <c r="AW221" s="13" t="s">
        <v>35</v>
      </c>
      <c r="AX221" s="13" t="s">
        <v>76</v>
      </c>
      <c r="AY221" s="230" t="s">
        <v>114</v>
      </c>
    </row>
    <row r="222" s="16" customFormat="1">
      <c r="A222" s="16"/>
      <c r="B222" s="262"/>
      <c r="C222" s="263"/>
      <c r="D222" s="213" t="s">
        <v>128</v>
      </c>
      <c r="E222" s="264" t="s">
        <v>28</v>
      </c>
      <c r="F222" s="265" t="s">
        <v>200</v>
      </c>
      <c r="G222" s="263"/>
      <c r="H222" s="266">
        <v>11.76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72" t="s">
        <v>128</v>
      </c>
      <c r="AU222" s="272" t="s">
        <v>83</v>
      </c>
      <c r="AV222" s="16" t="s">
        <v>137</v>
      </c>
      <c r="AW222" s="16" t="s">
        <v>35</v>
      </c>
      <c r="AX222" s="16" t="s">
        <v>76</v>
      </c>
      <c r="AY222" s="272" t="s">
        <v>114</v>
      </c>
    </row>
    <row r="223" s="15" customFormat="1">
      <c r="A223" s="15"/>
      <c r="B223" s="252"/>
      <c r="C223" s="253"/>
      <c r="D223" s="213" t="s">
        <v>128</v>
      </c>
      <c r="E223" s="254" t="s">
        <v>28</v>
      </c>
      <c r="F223" s="255" t="s">
        <v>201</v>
      </c>
      <c r="G223" s="253"/>
      <c r="H223" s="254" t="s">
        <v>28</v>
      </c>
      <c r="I223" s="256"/>
      <c r="J223" s="253"/>
      <c r="K223" s="253"/>
      <c r="L223" s="257"/>
      <c r="M223" s="258"/>
      <c r="N223" s="259"/>
      <c r="O223" s="259"/>
      <c r="P223" s="259"/>
      <c r="Q223" s="259"/>
      <c r="R223" s="259"/>
      <c r="S223" s="259"/>
      <c r="T223" s="26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1" t="s">
        <v>128</v>
      </c>
      <c r="AU223" s="261" t="s">
        <v>83</v>
      </c>
      <c r="AV223" s="15" t="s">
        <v>81</v>
      </c>
      <c r="AW223" s="15" t="s">
        <v>35</v>
      </c>
      <c r="AX223" s="15" t="s">
        <v>76</v>
      </c>
      <c r="AY223" s="261" t="s">
        <v>114</v>
      </c>
    </row>
    <row r="224" s="13" customFormat="1">
      <c r="A224" s="13"/>
      <c r="B224" s="220"/>
      <c r="C224" s="221"/>
      <c r="D224" s="213" t="s">
        <v>128</v>
      </c>
      <c r="E224" s="222" t="s">
        <v>28</v>
      </c>
      <c r="F224" s="223" t="s">
        <v>286</v>
      </c>
      <c r="G224" s="221"/>
      <c r="H224" s="224">
        <v>13.720000000000001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128</v>
      </c>
      <c r="AU224" s="230" t="s">
        <v>83</v>
      </c>
      <c r="AV224" s="13" t="s">
        <v>83</v>
      </c>
      <c r="AW224" s="13" t="s">
        <v>35</v>
      </c>
      <c r="AX224" s="13" t="s">
        <v>76</v>
      </c>
      <c r="AY224" s="230" t="s">
        <v>114</v>
      </c>
    </row>
    <row r="225" s="16" customFormat="1">
      <c r="A225" s="16"/>
      <c r="B225" s="262"/>
      <c r="C225" s="263"/>
      <c r="D225" s="213" t="s">
        <v>128</v>
      </c>
      <c r="E225" s="264" t="s">
        <v>28</v>
      </c>
      <c r="F225" s="265" t="s">
        <v>200</v>
      </c>
      <c r="G225" s="263"/>
      <c r="H225" s="266">
        <v>13.720000000000001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2" t="s">
        <v>128</v>
      </c>
      <c r="AU225" s="272" t="s">
        <v>83</v>
      </c>
      <c r="AV225" s="16" t="s">
        <v>137</v>
      </c>
      <c r="AW225" s="16" t="s">
        <v>35</v>
      </c>
      <c r="AX225" s="16" t="s">
        <v>76</v>
      </c>
      <c r="AY225" s="272" t="s">
        <v>114</v>
      </c>
    </row>
    <row r="226" s="14" customFormat="1">
      <c r="A226" s="14"/>
      <c r="B226" s="231"/>
      <c r="C226" s="232"/>
      <c r="D226" s="213" t="s">
        <v>128</v>
      </c>
      <c r="E226" s="233" t="s">
        <v>28</v>
      </c>
      <c r="F226" s="234" t="s">
        <v>130</v>
      </c>
      <c r="G226" s="232"/>
      <c r="H226" s="235">
        <v>163.71000000000001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128</v>
      </c>
      <c r="AU226" s="241" t="s">
        <v>83</v>
      </c>
      <c r="AV226" s="14" t="s">
        <v>122</v>
      </c>
      <c r="AW226" s="14" t="s">
        <v>35</v>
      </c>
      <c r="AX226" s="14" t="s">
        <v>81</v>
      </c>
      <c r="AY226" s="241" t="s">
        <v>114</v>
      </c>
    </row>
    <row r="227" s="2" customFormat="1" ht="16.5" customHeight="1">
      <c r="A227" s="41"/>
      <c r="B227" s="42"/>
      <c r="C227" s="200" t="s">
        <v>287</v>
      </c>
      <c r="D227" s="200" t="s">
        <v>117</v>
      </c>
      <c r="E227" s="201" t="s">
        <v>288</v>
      </c>
      <c r="F227" s="202" t="s">
        <v>289</v>
      </c>
      <c r="G227" s="203" t="s">
        <v>120</v>
      </c>
      <c r="H227" s="204">
        <v>163.71000000000001</v>
      </c>
      <c r="I227" s="205"/>
      <c r="J227" s="206">
        <f>ROUND(I227*H227,2)</f>
        <v>0</v>
      </c>
      <c r="K227" s="202" t="s">
        <v>121</v>
      </c>
      <c r="L227" s="47"/>
      <c r="M227" s="207" t="s">
        <v>28</v>
      </c>
      <c r="N227" s="208" t="s">
        <v>47</v>
      </c>
      <c r="O227" s="87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1" t="s">
        <v>156</v>
      </c>
      <c r="AT227" s="211" t="s">
        <v>117</v>
      </c>
      <c r="AU227" s="211" t="s">
        <v>83</v>
      </c>
      <c r="AY227" s="20" t="s">
        <v>114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20" t="s">
        <v>81</v>
      </c>
      <c r="BK227" s="212">
        <f>ROUND(I227*H227,2)</f>
        <v>0</v>
      </c>
      <c r="BL227" s="20" t="s">
        <v>156</v>
      </c>
      <c r="BM227" s="211" t="s">
        <v>290</v>
      </c>
    </row>
    <row r="228" s="2" customFormat="1">
      <c r="A228" s="41"/>
      <c r="B228" s="42"/>
      <c r="C228" s="43"/>
      <c r="D228" s="213" t="s">
        <v>124</v>
      </c>
      <c r="E228" s="43"/>
      <c r="F228" s="214" t="s">
        <v>291</v>
      </c>
      <c r="G228" s="43"/>
      <c r="H228" s="43"/>
      <c r="I228" s="215"/>
      <c r="J228" s="43"/>
      <c r="K228" s="43"/>
      <c r="L228" s="47"/>
      <c r="M228" s="216"/>
      <c r="N228" s="217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124</v>
      </c>
      <c r="AU228" s="20" t="s">
        <v>83</v>
      </c>
    </row>
    <row r="229" s="2" customFormat="1">
      <c r="A229" s="41"/>
      <c r="B229" s="42"/>
      <c r="C229" s="43"/>
      <c r="D229" s="218" t="s">
        <v>126</v>
      </c>
      <c r="E229" s="43"/>
      <c r="F229" s="219" t="s">
        <v>292</v>
      </c>
      <c r="G229" s="43"/>
      <c r="H229" s="43"/>
      <c r="I229" s="215"/>
      <c r="J229" s="43"/>
      <c r="K229" s="43"/>
      <c r="L229" s="47"/>
      <c r="M229" s="216"/>
      <c r="N229" s="217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126</v>
      </c>
      <c r="AU229" s="20" t="s">
        <v>83</v>
      </c>
    </row>
    <row r="230" s="15" customFormat="1">
      <c r="A230" s="15"/>
      <c r="B230" s="252"/>
      <c r="C230" s="253"/>
      <c r="D230" s="213" t="s">
        <v>128</v>
      </c>
      <c r="E230" s="254" t="s">
        <v>28</v>
      </c>
      <c r="F230" s="255" t="s">
        <v>209</v>
      </c>
      <c r="G230" s="253"/>
      <c r="H230" s="254" t="s">
        <v>28</v>
      </c>
      <c r="I230" s="256"/>
      <c r="J230" s="253"/>
      <c r="K230" s="253"/>
      <c r="L230" s="257"/>
      <c r="M230" s="258"/>
      <c r="N230" s="259"/>
      <c r="O230" s="259"/>
      <c r="P230" s="259"/>
      <c r="Q230" s="259"/>
      <c r="R230" s="259"/>
      <c r="S230" s="259"/>
      <c r="T230" s="26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1" t="s">
        <v>128</v>
      </c>
      <c r="AU230" s="261" t="s">
        <v>83</v>
      </c>
      <c r="AV230" s="15" t="s">
        <v>81</v>
      </c>
      <c r="AW230" s="15" t="s">
        <v>35</v>
      </c>
      <c r="AX230" s="15" t="s">
        <v>76</v>
      </c>
      <c r="AY230" s="261" t="s">
        <v>114</v>
      </c>
    </row>
    <row r="231" s="13" customFormat="1">
      <c r="A231" s="13"/>
      <c r="B231" s="220"/>
      <c r="C231" s="221"/>
      <c r="D231" s="213" t="s">
        <v>128</v>
      </c>
      <c r="E231" s="222" t="s">
        <v>28</v>
      </c>
      <c r="F231" s="223" t="s">
        <v>277</v>
      </c>
      <c r="G231" s="221"/>
      <c r="H231" s="224">
        <v>20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0" t="s">
        <v>128</v>
      </c>
      <c r="AU231" s="230" t="s">
        <v>83</v>
      </c>
      <c r="AV231" s="13" t="s">
        <v>83</v>
      </c>
      <c r="AW231" s="13" t="s">
        <v>35</v>
      </c>
      <c r="AX231" s="13" t="s">
        <v>76</v>
      </c>
      <c r="AY231" s="230" t="s">
        <v>114</v>
      </c>
    </row>
    <row r="232" s="16" customFormat="1">
      <c r="A232" s="16"/>
      <c r="B232" s="262"/>
      <c r="C232" s="263"/>
      <c r="D232" s="213" t="s">
        <v>128</v>
      </c>
      <c r="E232" s="264" t="s">
        <v>28</v>
      </c>
      <c r="F232" s="265" t="s">
        <v>200</v>
      </c>
      <c r="G232" s="263"/>
      <c r="H232" s="266">
        <v>20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2" t="s">
        <v>128</v>
      </c>
      <c r="AU232" s="272" t="s">
        <v>83</v>
      </c>
      <c r="AV232" s="16" t="s">
        <v>137</v>
      </c>
      <c r="AW232" s="16" t="s">
        <v>35</v>
      </c>
      <c r="AX232" s="16" t="s">
        <v>76</v>
      </c>
      <c r="AY232" s="272" t="s">
        <v>114</v>
      </c>
    </row>
    <row r="233" s="15" customFormat="1">
      <c r="A233" s="15"/>
      <c r="B233" s="252"/>
      <c r="C233" s="253"/>
      <c r="D233" s="213" t="s">
        <v>128</v>
      </c>
      <c r="E233" s="254" t="s">
        <v>28</v>
      </c>
      <c r="F233" s="255" t="s">
        <v>211</v>
      </c>
      <c r="G233" s="253"/>
      <c r="H233" s="254" t="s">
        <v>28</v>
      </c>
      <c r="I233" s="256"/>
      <c r="J233" s="253"/>
      <c r="K233" s="253"/>
      <c r="L233" s="257"/>
      <c r="M233" s="258"/>
      <c r="N233" s="259"/>
      <c r="O233" s="259"/>
      <c r="P233" s="259"/>
      <c r="Q233" s="259"/>
      <c r="R233" s="259"/>
      <c r="S233" s="259"/>
      <c r="T233" s="26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1" t="s">
        <v>128</v>
      </c>
      <c r="AU233" s="261" t="s">
        <v>83</v>
      </c>
      <c r="AV233" s="15" t="s">
        <v>81</v>
      </c>
      <c r="AW233" s="15" t="s">
        <v>35</v>
      </c>
      <c r="AX233" s="15" t="s">
        <v>76</v>
      </c>
      <c r="AY233" s="261" t="s">
        <v>114</v>
      </c>
    </row>
    <row r="234" s="13" customFormat="1">
      <c r="A234" s="13"/>
      <c r="B234" s="220"/>
      <c r="C234" s="221"/>
      <c r="D234" s="213" t="s">
        <v>128</v>
      </c>
      <c r="E234" s="222" t="s">
        <v>28</v>
      </c>
      <c r="F234" s="223" t="s">
        <v>278</v>
      </c>
      <c r="G234" s="221"/>
      <c r="H234" s="224">
        <v>9.5999999999999996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128</v>
      </c>
      <c r="AU234" s="230" t="s">
        <v>83</v>
      </c>
      <c r="AV234" s="13" t="s">
        <v>83</v>
      </c>
      <c r="AW234" s="13" t="s">
        <v>35</v>
      </c>
      <c r="AX234" s="13" t="s">
        <v>76</v>
      </c>
      <c r="AY234" s="230" t="s">
        <v>114</v>
      </c>
    </row>
    <row r="235" s="16" customFormat="1">
      <c r="A235" s="16"/>
      <c r="B235" s="262"/>
      <c r="C235" s="263"/>
      <c r="D235" s="213" t="s">
        <v>128</v>
      </c>
      <c r="E235" s="264" t="s">
        <v>28</v>
      </c>
      <c r="F235" s="265" t="s">
        <v>200</v>
      </c>
      <c r="G235" s="263"/>
      <c r="H235" s="266">
        <v>9.5999999999999996</v>
      </c>
      <c r="I235" s="267"/>
      <c r="J235" s="263"/>
      <c r="K235" s="263"/>
      <c r="L235" s="268"/>
      <c r="M235" s="269"/>
      <c r="N235" s="270"/>
      <c r="O235" s="270"/>
      <c r="P235" s="270"/>
      <c r="Q235" s="270"/>
      <c r="R235" s="270"/>
      <c r="S235" s="270"/>
      <c r="T235" s="271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2" t="s">
        <v>128</v>
      </c>
      <c r="AU235" s="272" t="s">
        <v>83</v>
      </c>
      <c r="AV235" s="16" t="s">
        <v>137</v>
      </c>
      <c r="AW235" s="16" t="s">
        <v>35</v>
      </c>
      <c r="AX235" s="16" t="s">
        <v>76</v>
      </c>
      <c r="AY235" s="272" t="s">
        <v>114</v>
      </c>
    </row>
    <row r="236" s="15" customFormat="1">
      <c r="A236" s="15"/>
      <c r="B236" s="252"/>
      <c r="C236" s="253"/>
      <c r="D236" s="213" t="s">
        <v>128</v>
      </c>
      <c r="E236" s="254" t="s">
        <v>28</v>
      </c>
      <c r="F236" s="255" t="s">
        <v>213</v>
      </c>
      <c r="G236" s="253"/>
      <c r="H236" s="254" t="s">
        <v>28</v>
      </c>
      <c r="I236" s="256"/>
      <c r="J236" s="253"/>
      <c r="K236" s="253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128</v>
      </c>
      <c r="AU236" s="261" t="s">
        <v>83</v>
      </c>
      <c r="AV236" s="15" t="s">
        <v>81</v>
      </c>
      <c r="AW236" s="15" t="s">
        <v>35</v>
      </c>
      <c r="AX236" s="15" t="s">
        <v>76</v>
      </c>
      <c r="AY236" s="261" t="s">
        <v>114</v>
      </c>
    </row>
    <row r="237" s="13" customFormat="1">
      <c r="A237" s="13"/>
      <c r="B237" s="220"/>
      <c r="C237" s="221"/>
      <c r="D237" s="213" t="s">
        <v>128</v>
      </c>
      <c r="E237" s="222" t="s">
        <v>28</v>
      </c>
      <c r="F237" s="223" t="s">
        <v>279</v>
      </c>
      <c r="G237" s="221"/>
      <c r="H237" s="224">
        <v>13.6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128</v>
      </c>
      <c r="AU237" s="230" t="s">
        <v>83</v>
      </c>
      <c r="AV237" s="13" t="s">
        <v>83</v>
      </c>
      <c r="AW237" s="13" t="s">
        <v>35</v>
      </c>
      <c r="AX237" s="13" t="s">
        <v>76</v>
      </c>
      <c r="AY237" s="230" t="s">
        <v>114</v>
      </c>
    </row>
    <row r="238" s="16" customFormat="1">
      <c r="A238" s="16"/>
      <c r="B238" s="262"/>
      <c r="C238" s="263"/>
      <c r="D238" s="213" t="s">
        <v>128</v>
      </c>
      <c r="E238" s="264" t="s">
        <v>28</v>
      </c>
      <c r="F238" s="265" t="s">
        <v>200</v>
      </c>
      <c r="G238" s="263"/>
      <c r="H238" s="266">
        <v>13.6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2" t="s">
        <v>128</v>
      </c>
      <c r="AU238" s="272" t="s">
        <v>83</v>
      </c>
      <c r="AV238" s="16" t="s">
        <v>137</v>
      </c>
      <c r="AW238" s="16" t="s">
        <v>35</v>
      </c>
      <c r="AX238" s="16" t="s">
        <v>76</v>
      </c>
      <c r="AY238" s="272" t="s">
        <v>114</v>
      </c>
    </row>
    <row r="239" s="15" customFormat="1">
      <c r="A239" s="15"/>
      <c r="B239" s="252"/>
      <c r="C239" s="253"/>
      <c r="D239" s="213" t="s">
        <v>128</v>
      </c>
      <c r="E239" s="254" t="s">
        <v>28</v>
      </c>
      <c r="F239" s="255" t="s">
        <v>215</v>
      </c>
      <c r="G239" s="253"/>
      <c r="H239" s="254" t="s">
        <v>28</v>
      </c>
      <c r="I239" s="256"/>
      <c r="J239" s="253"/>
      <c r="K239" s="253"/>
      <c r="L239" s="257"/>
      <c r="M239" s="258"/>
      <c r="N239" s="259"/>
      <c r="O239" s="259"/>
      <c r="P239" s="259"/>
      <c r="Q239" s="259"/>
      <c r="R239" s="259"/>
      <c r="S239" s="259"/>
      <c r="T239" s="26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1" t="s">
        <v>128</v>
      </c>
      <c r="AU239" s="261" t="s">
        <v>83</v>
      </c>
      <c r="AV239" s="15" t="s">
        <v>81</v>
      </c>
      <c r="AW239" s="15" t="s">
        <v>35</v>
      </c>
      <c r="AX239" s="15" t="s">
        <v>76</v>
      </c>
      <c r="AY239" s="261" t="s">
        <v>114</v>
      </c>
    </row>
    <row r="240" s="13" customFormat="1">
      <c r="A240" s="13"/>
      <c r="B240" s="220"/>
      <c r="C240" s="221"/>
      <c r="D240" s="213" t="s">
        <v>128</v>
      </c>
      <c r="E240" s="222" t="s">
        <v>28</v>
      </c>
      <c r="F240" s="223" t="s">
        <v>280</v>
      </c>
      <c r="G240" s="221"/>
      <c r="H240" s="224">
        <v>7.04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0" t="s">
        <v>128</v>
      </c>
      <c r="AU240" s="230" t="s">
        <v>83</v>
      </c>
      <c r="AV240" s="13" t="s">
        <v>83</v>
      </c>
      <c r="AW240" s="13" t="s">
        <v>35</v>
      </c>
      <c r="AX240" s="13" t="s">
        <v>76</v>
      </c>
      <c r="AY240" s="230" t="s">
        <v>114</v>
      </c>
    </row>
    <row r="241" s="16" customFormat="1">
      <c r="A241" s="16"/>
      <c r="B241" s="262"/>
      <c r="C241" s="263"/>
      <c r="D241" s="213" t="s">
        <v>128</v>
      </c>
      <c r="E241" s="264" t="s">
        <v>28</v>
      </c>
      <c r="F241" s="265" t="s">
        <v>200</v>
      </c>
      <c r="G241" s="263"/>
      <c r="H241" s="266">
        <v>7.04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2" t="s">
        <v>128</v>
      </c>
      <c r="AU241" s="272" t="s">
        <v>83</v>
      </c>
      <c r="AV241" s="16" t="s">
        <v>137</v>
      </c>
      <c r="AW241" s="16" t="s">
        <v>35</v>
      </c>
      <c r="AX241" s="16" t="s">
        <v>76</v>
      </c>
      <c r="AY241" s="272" t="s">
        <v>114</v>
      </c>
    </row>
    <row r="242" s="15" customFormat="1">
      <c r="A242" s="15"/>
      <c r="B242" s="252"/>
      <c r="C242" s="253"/>
      <c r="D242" s="213" t="s">
        <v>128</v>
      </c>
      <c r="E242" s="254" t="s">
        <v>28</v>
      </c>
      <c r="F242" s="255" t="s">
        <v>217</v>
      </c>
      <c r="G242" s="253"/>
      <c r="H242" s="254" t="s">
        <v>28</v>
      </c>
      <c r="I242" s="256"/>
      <c r="J242" s="253"/>
      <c r="K242" s="253"/>
      <c r="L242" s="257"/>
      <c r="M242" s="258"/>
      <c r="N242" s="259"/>
      <c r="O242" s="259"/>
      <c r="P242" s="259"/>
      <c r="Q242" s="259"/>
      <c r="R242" s="259"/>
      <c r="S242" s="259"/>
      <c r="T242" s="26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1" t="s">
        <v>128</v>
      </c>
      <c r="AU242" s="261" t="s">
        <v>83</v>
      </c>
      <c r="AV242" s="15" t="s">
        <v>81</v>
      </c>
      <c r="AW242" s="15" t="s">
        <v>35</v>
      </c>
      <c r="AX242" s="15" t="s">
        <v>76</v>
      </c>
      <c r="AY242" s="261" t="s">
        <v>114</v>
      </c>
    </row>
    <row r="243" s="13" customFormat="1">
      <c r="A243" s="13"/>
      <c r="B243" s="220"/>
      <c r="C243" s="221"/>
      <c r="D243" s="213" t="s">
        <v>128</v>
      </c>
      <c r="E243" s="222" t="s">
        <v>28</v>
      </c>
      <c r="F243" s="223" t="s">
        <v>281</v>
      </c>
      <c r="G243" s="221"/>
      <c r="H243" s="224">
        <v>13.23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128</v>
      </c>
      <c r="AU243" s="230" t="s">
        <v>83</v>
      </c>
      <c r="AV243" s="13" t="s">
        <v>83</v>
      </c>
      <c r="AW243" s="13" t="s">
        <v>35</v>
      </c>
      <c r="AX243" s="13" t="s">
        <v>76</v>
      </c>
      <c r="AY243" s="230" t="s">
        <v>114</v>
      </c>
    </row>
    <row r="244" s="16" customFormat="1">
      <c r="A244" s="16"/>
      <c r="B244" s="262"/>
      <c r="C244" s="263"/>
      <c r="D244" s="213" t="s">
        <v>128</v>
      </c>
      <c r="E244" s="264" t="s">
        <v>28</v>
      </c>
      <c r="F244" s="265" t="s">
        <v>200</v>
      </c>
      <c r="G244" s="263"/>
      <c r="H244" s="266">
        <v>13.23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2" t="s">
        <v>128</v>
      </c>
      <c r="AU244" s="272" t="s">
        <v>83</v>
      </c>
      <c r="AV244" s="16" t="s">
        <v>137</v>
      </c>
      <c r="AW244" s="16" t="s">
        <v>35</v>
      </c>
      <c r="AX244" s="16" t="s">
        <v>76</v>
      </c>
      <c r="AY244" s="272" t="s">
        <v>114</v>
      </c>
    </row>
    <row r="245" s="15" customFormat="1">
      <c r="A245" s="15"/>
      <c r="B245" s="252"/>
      <c r="C245" s="253"/>
      <c r="D245" s="213" t="s">
        <v>128</v>
      </c>
      <c r="E245" s="254" t="s">
        <v>28</v>
      </c>
      <c r="F245" s="255" t="s">
        <v>219</v>
      </c>
      <c r="G245" s="253"/>
      <c r="H245" s="254" t="s">
        <v>28</v>
      </c>
      <c r="I245" s="256"/>
      <c r="J245" s="253"/>
      <c r="K245" s="253"/>
      <c r="L245" s="257"/>
      <c r="M245" s="258"/>
      <c r="N245" s="259"/>
      <c r="O245" s="259"/>
      <c r="P245" s="259"/>
      <c r="Q245" s="259"/>
      <c r="R245" s="259"/>
      <c r="S245" s="259"/>
      <c r="T245" s="26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1" t="s">
        <v>128</v>
      </c>
      <c r="AU245" s="261" t="s">
        <v>83</v>
      </c>
      <c r="AV245" s="15" t="s">
        <v>81</v>
      </c>
      <c r="AW245" s="15" t="s">
        <v>35</v>
      </c>
      <c r="AX245" s="15" t="s">
        <v>76</v>
      </c>
      <c r="AY245" s="261" t="s">
        <v>114</v>
      </c>
    </row>
    <row r="246" s="13" customFormat="1">
      <c r="A246" s="13"/>
      <c r="B246" s="220"/>
      <c r="C246" s="221"/>
      <c r="D246" s="213" t="s">
        <v>128</v>
      </c>
      <c r="E246" s="222" t="s">
        <v>28</v>
      </c>
      <c r="F246" s="223" t="s">
        <v>282</v>
      </c>
      <c r="G246" s="221"/>
      <c r="H246" s="224">
        <v>11.76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0" t="s">
        <v>128</v>
      </c>
      <c r="AU246" s="230" t="s">
        <v>83</v>
      </c>
      <c r="AV246" s="13" t="s">
        <v>83</v>
      </c>
      <c r="AW246" s="13" t="s">
        <v>35</v>
      </c>
      <c r="AX246" s="13" t="s">
        <v>76</v>
      </c>
      <c r="AY246" s="230" t="s">
        <v>114</v>
      </c>
    </row>
    <row r="247" s="13" customFormat="1">
      <c r="A247" s="13"/>
      <c r="B247" s="220"/>
      <c r="C247" s="221"/>
      <c r="D247" s="213" t="s">
        <v>128</v>
      </c>
      <c r="E247" s="222" t="s">
        <v>28</v>
      </c>
      <c r="F247" s="223" t="s">
        <v>283</v>
      </c>
      <c r="G247" s="221"/>
      <c r="H247" s="224">
        <v>31.5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128</v>
      </c>
      <c r="AU247" s="230" t="s">
        <v>83</v>
      </c>
      <c r="AV247" s="13" t="s">
        <v>83</v>
      </c>
      <c r="AW247" s="13" t="s">
        <v>35</v>
      </c>
      <c r="AX247" s="13" t="s">
        <v>76</v>
      </c>
      <c r="AY247" s="230" t="s">
        <v>114</v>
      </c>
    </row>
    <row r="248" s="16" customFormat="1">
      <c r="A248" s="16"/>
      <c r="B248" s="262"/>
      <c r="C248" s="263"/>
      <c r="D248" s="213" t="s">
        <v>128</v>
      </c>
      <c r="E248" s="264" t="s">
        <v>28</v>
      </c>
      <c r="F248" s="265" t="s">
        <v>200</v>
      </c>
      <c r="G248" s="263"/>
      <c r="H248" s="266">
        <v>43.259999999999998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2" t="s">
        <v>128</v>
      </c>
      <c r="AU248" s="272" t="s">
        <v>83</v>
      </c>
      <c r="AV248" s="16" t="s">
        <v>137</v>
      </c>
      <c r="AW248" s="16" t="s">
        <v>35</v>
      </c>
      <c r="AX248" s="16" t="s">
        <v>76</v>
      </c>
      <c r="AY248" s="272" t="s">
        <v>114</v>
      </c>
    </row>
    <row r="249" s="15" customFormat="1">
      <c r="A249" s="15"/>
      <c r="B249" s="252"/>
      <c r="C249" s="253"/>
      <c r="D249" s="213" t="s">
        <v>128</v>
      </c>
      <c r="E249" s="254" t="s">
        <v>28</v>
      </c>
      <c r="F249" s="255" t="s">
        <v>222</v>
      </c>
      <c r="G249" s="253"/>
      <c r="H249" s="254" t="s">
        <v>28</v>
      </c>
      <c r="I249" s="256"/>
      <c r="J249" s="253"/>
      <c r="K249" s="253"/>
      <c r="L249" s="257"/>
      <c r="M249" s="258"/>
      <c r="N249" s="259"/>
      <c r="O249" s="259"/>
      <c r="P249" s="259"/>
      <c r="Q249" s="259"/>
      <c r="R249" s="259"/>
      <c r="S249" s="259"/>
      <c r="T249" s="26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1" t="s">
        <v>128</v>
      </c>
      <c r="AU249" s="261" t="s">
        <v>83</v>
      </c>
      <c r="AV249" s="15" t="s">
        <v>81</v>
      </c>
      <c r="AW249" s="15" t="s">
        <v>35</v>
      </c>
      <c r="AX249" s="15" t="s">
        <v>76</v>
      </c>
      <c r="AY249" s="261" t="s">
        <v>114</v>
      </c>
    </row>
    <row r="250" s="13" customFormat="1">
      <c r="A250" s="13"/>
      <c r="B250" s="220"/>
      <c r="C250" s="221"/>
      <c r="D250" s="213" t="s">
        <v>128</v>
      </c>
      <c r="E250" s="222" t="s">
        <v>28</v>
      </c>
      <c r="F250" s="223" t="s">
        <v>284</v>
      </c>
      <c r="G250" s="221"/>
      <c r="H250" s="224">
        <v>31.5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0" t="s">
        <v>128</v>
      </c>
      <c r="AU250" s="230" t="s">
        <v>83</v>
      </c>
      <c r="AV250" s="13" t="s">
        <v>83</v>
      </c>
      <c r="AW250" s="13" t="s">
        <v>35</v>
      </c>
      <c r="AX250" s="13" t="s">
        <v>76</v>
      </c>
      <c r="AY250" s="230" t="s">
        <v>114</v>
      </c>
    </row>
    <row r="251" s="16" customFormat="1">
      <c r="A251" s="16"/>
      <c r="B251" s="262"/>
      <c r="C251" s="263"/>
      <c r="D251" s="213" t="s">
        <v>128</v>
      </c>
      <c r="E251" s="264" t="s">
        <v>28</v>
      </c>
      <c r="F251" s="265" t="s">
        <v>200</v>
      </c>
      <c r="G251" s="263"/>
      <c r="H251" s="266">
        <v>31.5</v>
      </c>
      <c r="I251" s="267"/>
      <c r="J251" s="263"/>
      <c r="K251" s="263"/>
      <c r="L251" s="268"/>
      <c r="M251" s="269"/>
      <c r="N251" s="270"/>
      <c r="O251" s="270"/>
      <c r="P251" s="270"/>
      <c r="Q251" s="270"/>
      <c r="R251" s="270"/>
      <c r="S251" s="270"/>
      <c r="T251" s="271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72" t="s">
        <v>128</v>
      </c>
      <c r="AU251" s="272" t="s">
        <v>83</v>
      </c>
      <c r="AV251" s="16" t="s">
        <v>137</v>
      </c>
      <c r="AW251" s="16" t="s">
        <v>35</v>
      </c>
      <c r="AX251" s="16" t="s">
        <v>76</v>
      </c>
      <c r="AY251" s="272" t="s">
        <v>114</v>
      </c>
    </row>
    <row r="252" s="15" customFormat="1">
      <c r="A252" s="15"/>
      <c r="B252" s="252"/>
      <c r="C252" s="253"/>
      <c r="D252" s="213" t="s">
        <v>128</v>
      </c>
      <c r="E252" s="254" t="s">
        <v>28</v>
      </c>
      <c r="F252" s="255" t="s">
        <v>198</v>
      </c>
      <c r="G252" s="253"/>
      <c r="H252" s="254" t="s">
        <v>28</v>
      </c>
      <c r="I252" s="256"/>
      <c r="J252" s="253"/>
      <c r="K252" s="253"/>
      <c r="L252" s="257"/>
      <c r="M252" s="258"/>
      <c r="N252" s="259"/>
      <c r="O252" s="259"/>
      <c r="P252" s="259"/>
      <c r="Q252" s="259"/>
      <c r="R252" s="259"/>
      <c r="S252" s="259"/>
      <c r="T252" s="26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1" t="s">
        <v>128</v>
      </c>
      <c r="AU252" s="261" t="s">
        <v>83</v>
      </c>
      <c r="AV252" s="15" t="s">
        <v>81</v>
      </c>
      <c r="AW252" s="15" t="s">
        <v>35</v>
      </c>
      <c r="AX252" s="15" t="s">
        <v>76</v>
      </c>
      <c r="AY252" s="261" t="s">
        <v>114</v>
      </c>
    </row>
    <row r="253" s="13" customFormat="1">
      <c r="A253" s="13"/>
      <c r="B253" s="220"/>
      <c r="C253" s="221"/>
      <c r="D253" s="213" t="s">
        <v>128</v>
      </c>
      <c r="E253" s="222" t="s">
        <v>28</v>
      </c>
      <c r="F253" s="223" t="s">
        <v>285</v>
      </c>
      <c r="G253" s="221"/>
      <c r="H253" s="224">
        <v>11.76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128</v>
      </c>
      <c r="AU253" s="230" t="s">
        <v>83</v>
      </c>
      <c r="AV253" s="13" t="s">
        <v>83</v>
      </c>
      <c r="AW253" s="13" t="s">
        <v>35</v>
      </c>
      <c r="AX253" s="13" t="s">
        <v>76</v>
      </c>
      <c r="AY253" s="230" t="s">
        <v>114</v>
      </c>
    </row>
    <row r="254" s="16" customFormat="1">
      <c r="A254" s="16"/>
      <c r="B254" s="262"/>
      <c r="C254" s="263"/>
      <c r="D254" s="213" t="s">
        <v>128</v>
      </c>
      <c r="E254" s="264" t="s">
        <v>28</v>
      </c>
      <c r="F254" s="265" t="s">
        <v>200</v>
      </c>
      <c r="G254" s="263"/>
      <c r="H254" s="266">
        <v>11.76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2" t="s">
        <v>128</v>
      </c>
      <c r="AU254" s="272" t="s">
        <v>83</v>
      </c>
      <c r="AV254" s="16" t="s">
        <v>137</v>
      </c>
      <c r="AW254" s="16" t="s">
        <v>35</v>
      </c>
      <c r="AX254" s="16" t="s">
        <v>76</v>
      </c>
      <c r="AY254" s="272" t="s">
        <v>114</v>
      </c>
    </row>
    <row r="255" s="15" customFormat="1">
      <c r="A255" s="15"/>
      <c r="B255" s="252"/>
      <c r="C255" s="253"/>
      <c r="D255" s="213" t="s">
        <v>128</v>
      </c>
      <c r="E255" s="254" t="s">
        <v>28</v>
      </c>
      <c r="F255" s="255" t="s">
        <v>201</v>
      </c>
      <c r="G255" s="253"/>
      <c r="H255" s="254" t="s">
        <v>28</v>
      </c>
      <c r="I255" s="256"/>
      <c r="J255" s="253"/>
      <c r="K255" s="253"/>
      <c r="L255" s="257"/>
      <c r="M255" s="258"/>
      <c r="N255" s="259"/>
      <c r="O255" s="259"/>
      <c r="P255" s="259"/>
      <c r="Q255" s="259"/>
      <c r="R255" s="259"/>
      <c r="S255" s="259"/>
      <c r="T255" s="26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1" t="s">
        <v>128</v>
      </c>
      <c r="AU255" s="261" t="s">
        <v>83</v>
      </c>
      <c r="AV255" s="15" t="s">
        <v>81</v>
      </c>
      <c r="AW255" s="15" t="s">
        <v>35</v>
      </c>
      <c r="AX255" s="15" t="s">
        <v>76</v>
      </c>
      <c r="AY255" s="261" t="s">
        <v>114</v>
      </c>
    </row>
    <row r="256" s="13" customFormat="1">
      <c r="A256" s="13"/>
      <c r="B256" s="220"/>
      <c r="C256" s="221"/>
      <c r="D256" s="213" t="s">
        <v>128</v>
      </c>
      <c r="E256" s="222" t="s">
        <v>28</v>
      </c>
      <c r="F256" s="223" t="s">
        <v>286</v>
      </c>
      <c r="G256" s="221"/>
      <c r="H256" s="224">
        <v>13.720000000000001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128</v>
      </c>
      <c r="AU256" s="230" t="s">
        <v>83</v>
      </c>
      <c r="AV256" s="13" t="s">
        <v>83</v>
      </c>
      <c r="AW256" s="13" t="s">
        <v>35</v>
      </c>
      <c r="AX256" s="13" t="s">
        <v>76</v>
      </c>
      <c r="AY256" s="230" t="s">
        <v>114</v>
      </c>
    </row>
    <row r="257" s="16" customFormat="1">
      <c r="A257" s="16"/>
      <c r="B257" s="262"/>
      <c r="C257" s="263"/>
      <c r="D257" s="213" t="s">
        <v>128</v>
      </c>
      <c r="E257" s="264" t="s">
        <v>28</v>
      </c>
      <c r="F257" s="265" t="s">
        <v>200</v>
      </c>
      <c r="G257" s="263"/>
      <c r="H257" s="266">
        <v>13.720000000000001</v>
      </c>
      <c r="I257" s="267"/>
      <c r="J257" s="263"/>
      <c r="K257" s="263"/>
      <c r="L257" s="268"/>
      <c r="M257" s="269"/>
      <c r="N257" s="270"/>
      <c r="O257" s="270"/>
      <c r="P257" s="270"/>
      <c r="Q257" s="270"/>
      <c r="R257" s="270"/>
      <c r="S257" s="270"/>
      <c r="T257" s="271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2" t="s">
        <v>128</v>
      </c>
      <c r="AU257" s="272" t="s">
        <v>83</v>
      </c>
      <c r="AV257" s="16" t="s">
        <v>137</v>
      </c>
      <c r="AW257" s="16" t="s">
        <v>35</v>
      </c>
      <c r="AX257" s="16" t="s">
        <v>76</v>
      </c>
      <c r="AY257" s="272" t="s">
        <v>114</v>
      </c>
    </row>
    <row r="258" s="14" customFormat="1">
      <c r="A258" s="14"/>
      <c r="B258" s="231"/>
      <c r="C258" s="232"/>
      <c r="D258" s="213" t="s">
        <v>128</v>
      </c>
      <c r="E258" s="233" t="s">
        <v>28</v>
      </c>
      <c r="F258" s="234" t="s">
        <v>130</v>
      </c>
      <c r="G258" s="232"/>
      <c r="H258" s="235">
        <v>163.71000000000001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128</v>
      </c>
      <c r="AU258" s="241" t="s">
        <v>83</v>
      </c>
      <c r="AV258" s="14" t="s">
        <v>122</v>
      </c>
      <c r="AW258" s="14" t="s">
        <v>35</v>
      </c>
      <c r="AX258" s="14" t="s">
        <v>81</v>
      </c>
      <c r="AY258" s="241" t="s">
        <v>114</v>
      </c>
    </row>
    <row r="259" s="2" customFormat="1" ht="16.5" customHeight="1">
      <c r="A259" s="41"/>
      <c r="B259" s="42"/>
      <c r="C259" s="200" t="s">
        <v>293</v>
      </c>
      <c r="D259" s="200" t="s">
        <v>117</v>
      </c>
      <c r="E259" s="201" t="s">
        <v>294</v>
      </c>
      <c r="F259" s="202" t="s">
        <v>295</v>
      </c>
      <c r="G259" s="203" t="s">
        <v>120</v>
      </c>
      <c r="H259" s="204">
        <v>163.71000000000001</v>
      </c>
      <c r="I259" s="205"/>
      <c r="J259" s="206">
        <f>ROUND(I259*H259,2)</f>
        <v>0</v>
      </c>
      <c r="K259" s="202" t="s">
        <v>121</v>
      </c>
      <c r="L259" s="47"/>
      <c r="M259" s="207" t="s">
        <v>28</v>
      </c>
      <c r="N259" s="208" t="s">
        <v>47</v>
      </c>
      <c r="O259" s="87"/>
      <c r="P259" s="209">
        <f>O259*H259</f>
        <v>0</v>
      </c>
      <c r="Q259" s="209">
        <v>0.00022000000000000001</v>
      </c>
      <c r="R259" s="209">
        <f>Q259*H259</f>
        <v>0.036016200000000005</v>
      </c>
      <c r="S259" s="209">
        <v>0</v>
      </c>
      <c r="T259" s="210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1" t="s">
        <v>156</v>
      </c>
      <c r="AT259" s="211" t="s">
        <v>117</v>
      </c>
      <c r="AU259" s="211" t="s">
        <v>83</v>
      </c>
      <c r="AY259" s="20" t="s">
        <v>114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20" t="s">
        <v>81</v>
      </c>
      <c r="BK259" s="212">
        <f>ROUND(I259*H259,2)</f>
        <v>0</v>
      </c>
      <c r="BL259" s="20" t="s">
        <v>156</v>
      </c>
      <c r="BM259" s="211" t="s">
        <v>296</v>
      </c>
    </row>
    <row r="260" s="2" customFormat="1">
      <c r="A260" s="41"/>
      <c r="B260" s="42"/>
      <c r="C260" s="43"/>
      <c r="D260" s="213" t="s">
        <v>124</v>
      </c>
      <c r="E260" s="43"/>
      <c r="F260" s="214" t="s">
        <v>297</v>
      </c>
      <c r="G260" s="43"/>
      <c r="H260" s="43"/>
      <c r="I260" s="215"/>
      <c r="J260" s="43"/>
      <c r="K260" s="43"/>
      <c r="L260" s="47"/>
      <c r="M260" s="216"/>
      <c r="N260" s="217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124</v>
      </c>
      <c r="AU260" s="20" t="s">
        <v>83</v>
      </c>
    </row>
    <row r="261" s="2" customFormat="1">
      <c r="A261" s="41"/>
      <c r="B261" s="42"/>
      <c r="C261" s="43"/>
      <c r="D261" s="218" t="s">
        <v>126</v>
      </c>
      <c r="E261" s="43"/>
      <c r="F261" s="219" t="s">
        <v>298</v>
      </c>
      <c r="G261" s="43"/>
      <c r="H261" s="43"/>
      <c r="I261" s="215"/>
      <c r="J261" s="43"/>
      <c r="K261" s="43"/>
      <c r="L261" s="47"/>
      <c r="M261" s="216"/>
      <c r="N261" s="217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126</v>
      </c>
      <c r="AU261" s="20" t="s">
        <v>83</v>
      </c>
    </row>
    <row r="262" s="15" customFormat="1">
      <c r="A262" s="15"/>
      <c r="B262" s="252"/>
      <c r="C262" s="253"/>
      <c r="D262" s="213" t="s">
        <v>128</v>
      </c>
      <c r="E262" s="254" t="s">
        <v>28</v>
      </c>
      <c r="F262" s="255" t="s">
        <v>209</v>
      </c>
      <c r="G262" s="253"/>
      <c r="H262" s="254" t="s">
        <v>28</v>
      </c>
      <c r="I262" s="256"/>
      <c r="J262" s="253"/>
      <c r="K262" s="253"/>
      <c r="L262" s="257"/>
      <c r="M262" s="258"/>
      <c r="N262" s="259"/>
      <c r="O262" s="259"/>
      <c r="P262" s="259"/>
      <c r="Q262" s="259"/>
      <c r="R262" s="259"/>
      <c r="S262" s="259"/>
      <c r="T262" s="26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1" t="s">
        <v>128</v>
      </c>
      <c r="AU262" s="261" t="s">
        <v>83</v>
      </c>
      <c r="AV262" s="15" t="s">
        <v>81</v>
      </c>
      <c r="AW262" s="15" t="s">
        <v>35</v>
      </c>
      <c r="AX262" s="15" t="s">
        <v>76</v>
      </c>
      <c r="AY262" s="261" t="s">
        <v>114</v>
      </c>
    </row>
    <row r="263" s="13" customFormat="1">
      <c r="A263" s="13"/>
      <c r="B263" s="220"/>
      <c r="C263" s="221"/>
      <c r="D263" s="213" t="s">
        <v>128</v>
      </c>
      <c r="E263" s="222" t="s">
        <v>28</v>
      </c>
      <c r="F263" s="223" t="s">
        <v>277</v>
      </c>
      <c r="G263" s="221"/>
      <c r="H263" s="224">
        <v>20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128</v>
      </c>
      <c r="AU263" s="230" t="s">
        <v>83</v>
      </c>
      <c r="AV263" s="13" t="s">
        <v>83</v>
      </c>
      <c r="AW263" s="13" t="s">
        <v>35</v>
      </c>
      <c r="AX263" s="13" t="s">
        <v>76</v>
      </c>
      <c r="AY263" s="230" t="s">
        <v>114</v>
      </c>
    </row>
    <row r="264" s="16" customFormat="1">
      <c r="A264" s="16"/>
      <c r="B264" s="262"/>
      <c r="C264" s="263"/>
      <c r="D264" s="213" t="s">
        <v>128</v>
      </c>
      <c r="E264" s="264" t="s">
        <v>28</v>
      </c>
      <c r="F264" s="265" t="s">
        <v>200</v>
      </c>
      <c r="G264" s="263"/>
      <c r="H264" s="266">
        <v>20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2" t="s">
        <v>128</v>
      </c>
      <c r="AU264" s="272" t="s">
        <v>83</v>
      </c>
      <c r="AV264" s="16" t="s">
        <v>137</v>
      </c>
      <c r="AW264" s="16" t="s">
        <v>35</v>
      </c>
      <c r="AX264" s="16" t="s">
        <v>76</v>
      </c>
      <c r="AY264" s="272" t="s">
        <v>114</v>
      </c>
    </row>
    <row r="265" s="15" customFormat="1">
      <c r="A265" s="15"/>
      <c r="B265" s="252"/>
      <c r="C265" s="253"/>
      <c r="D265" s="213" t="s">
        <v>128</v>
      </c>
      <c r="E265" s="254" t="s">
        <v>28</v>
      </c>
      <c r="F265" s="255" t="s">
        <v>211</v>
      </c>
      <c r="G265" s="253"/>
      <c r="H265" s="254" t="s">
        <v>28</v>
      </c>
      <c r="I265" s="256"/>
      <c r="J265" s="253"/>
      <c r="K265" s="253"/>
      <c r="L265" s="257"/>
      <c r="M265" s="258"/>
      <c r="N265" s="259"/>
      <c r="O265" s="259"/>
      <c r="P265" s="259"/>
      <c r="Q265" s="259"/>
      <c r="R265" s="259"/>
      <c r="S265" s="259"/>
      <c r="T265" s="26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1" t="s">
        <v>128</v>
      </c>
      <c r="AU265" s="261" t="s">
        <v>83</v>
      </c>
      <c r="AV265" s="15" t="s">
        <v>81</v>
      </c>
      <c r="AW265" s="15" t="s">
        <v>35</v>
      </c>
      <c r="AX265" s="15" t="s">
        <v>76</v>
      </c>
      <c r="AY265" s="261" t="s">
        <v>114</v>
      </c>
    </row>
    <row r="266" s="13" customFormat="1">
      <c r="A266" s="13"/>
      <c r="B266" s="220"/>
      <c r="C266" s="221"/>
      <c r="D266" s="213" t="s">
        <v>128</v>
      </c>
      <c r="E266" s="222" t="s">
        <v>28</v>
      </c>
      <c r="F266" s="223" t="s">
        <v>278</v>
      </c>
      <c r="G266" s="221"/>
      <c r="H266" s="224">
        <v>9.5999999999999996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128</v>
      </c>
      <c r="AU266" s="230" t="s">
        <v>83</v>
      </c>
      <c r="AV266" s="13" t="s">
        <v>83</v>
      </c>
      <c r="AW266" s="13" t="s">
        <v>35</v>
      </c>
      <c r="AX266" s="13" t="s">
        <v>76</v>
      </c>
      <c r="AY266" s="230" t="s">
        <v>114</v>
      </c>
    </row>
    <row r="267" s="16" customFormat="1">
      <c r="A267" s="16"/>
      <c r="B267" s="262"/>
      <c r="C267" s="263"/>
      <c r="D267" s="213" t="s">
        <v>128</v>
      </c>
      <c r="E267" s="264" t="s">
        <v>28</v>
      </c>
      <c r="F267" s="265" t="s">
        <v>200</v>
      </c>
      <c r="G267" s="263"/>
      <c r="H267" s="266">
        <v>9.5999999999999996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2" t="s">
        <v>128</v>
      </c>
      <c r="AU267" s="272" t="s">
        <v>83</v>
      </c>
      <c r="AV267" s="16" t="s">
        <v>137</v>
      </c>
      <c r="AW267" s="16" t="s">
        <v>35</v>
      </c>
      <c r="AX267" s="16" t="s">
        <v>76</v>
      </c>
      <c r="AY267" s="272" t="s">
        <v>114</v>
      </c>
    </row>
    <row r="268" s="15" customFormat="1">
      <c r="A268" s="15"/>
      <c r="B268" s="252"/>
      <c r="C268" s="253"/>
      <c r="D268" s="213" t="s">
        <v>128</v>
      </c>
      <c r="E268" s="254" t="s">
        <v>28</v>
      </c>
      <c r="F268" s="255" t="s">
        <v>213</v>
      </c>
      <c r="G268" s="253"/>
      <c r="H268" s="254" t="s">
        <v>28</v>
      </c>
      <c r="I268" s="256"/>
      <c r="J268" s="253"/>
      <c r="K268" s="253"/>
      <c r="L268" s="257"/>
      <c r="M268" s="258"/>
      <c r="N268" s="259"/>
      <c r="O268" s="259"/>
      <c r="P268" s="259"/>
      <c r="Q268" s="259"/>
      <c r="R268" s="259"/>
      <c r="S268" s="259"/>
      <c r="T268" s="26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1" t="s">
        <v>128</v>
      </c>
      <c r="AU268" s="261" t="s">
        <v>83</v>
      </c>
      <c r="AV268" s="15" t="s">
        <v>81</v>
      </c>
      <c r="AW268" s="15" t="s">
        <v>35</v>
      </c>
      <c r="AX268" s="15" t="s">
        <v>76</v>
      </c>
      <c r="AY268" s="261" t="s">
        <v>114</v>
      </c>
    </row>
    <row r="269" s="13" customFormat="1">
      <c r="A269" s="13"/>
      <c r="B269" s="220"/>
      <c r="C269" s="221"/>
      <c r="D269" s="213" t="s">
        <v>128</v>
      </c>
      <c r="E269" s="222" t="s">
        <v>28</v>
      </c>
      <c r="F269" s="223" t="s">
        <v>279</v>
      </c>
      <c r="G269" s="221"/>
      <c r="H269" s="224">
        <v>13.6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128</v>
      </c>
      <c r="AU269" s="230" t="s">
        <v>83</v>
      </c>
      <c r="AV269" s="13" t="s">
        <v>83</v>
      </c>
      <c r="AW269" s="13" t="s">
        <v>35</v>
      </c>
      <c r="AX269" s="13" t="s">
        <v>76</v>
      </c>
      <c r="AY269" s="230" t="s">
        <v>114</v>
      </c>
    </row>
    <row r="270" s="16" customFormat="1">
      <c r="A270" s="16"/>
      <c r="B270" s="262"/>
      <c r="C270" s="263"/>
      <c r="D270" s="213" t="s">
        <v>128</v>
      </c>
      <c r="E270" s="264" t="s">
        <v>28</v>
      </c>
      <c r="F270" s="265" t="s">
        <v>200</v>
      </c>
      <c r="G270" s="263"/>
      <c r="H270" s="266">
        <v>13.6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2" t="s">
        <v>128</v>
      </c>
      <c r="AU270" s="272" t="s">
        <v>83</v>
      </c>
      <c r="AV270" s="16" t="s">
        <v>137</v>
      </c>
      <c r="AW270" s="16" t="s">
        <v>35</v>
      </c>
      <c r="AX270" s="16" t="s">
        <v>76</v>
      </c>
      <c r="AY270" s="272" t="s">
        <v>114</v>
      </c>
    </row>
    <row r="271" s="15" customFormat="1">
      <c r="A271" s="15"/>
      <c r="B271" s="252"/>
      <c r="C271" s="253"/>
      <c r="D271" s="213" t="s">
        <v>128</v>
      </c>
      <c r="E271" s="254" t="s">
        <v>28</v>
      </c>
      <c r="F271" s="255" t="s">
        <v>215</v>
      </c>
      <c r="G271" s="253"/>
      <c r="H271" s="254" t="s">
        <v>28</v>
      </c>
      <c r="I271" s="256"/>
      <c r="J271" s="253"/>
      <c r="K271" s="253"/>
      <c r="L271" s="257"/>
      <c r="M271" s="258"/>
      <c r="N271" s="259"/>
      <c r="O271" s="259"/>
      <c r="P271" s="259"/>
      <c r="Q271" s="259"/>
      <c r="R271" s="259"/>
      <c r="S271" s="259"/>
      <c r="T271" s="26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1" t="s">
        <v>128</v>
      </c>
      <c r="AU271" s="261" t="s">
        <v>83</v>
      </c>
      <c r="AV271" s="15" t="s">
        <v>81</v>
      </c>
      <c r="AW271" s="15" t="s">
        <v>35</v>
      </c>
      <c r="AX271" s="15" t="s">
        <v>76</v>
      </c>
      <c r="AY271" s="261" t="s">
        <v>114</v>
      </c>
    </row>
    <row r="272" s="13" customFormat="1">
      <c r="A272" s="13"/>
      <c r="B272" s="220"/>
      <c r="C272" s="221"/>
      <c r="D272" s="213" t="s">
        <v>128</v>
      </c>
      <c r="E272" s="222" t="s">
        <v>28</v>
      </c>
      <c r="F272" s="223" t="s">
        <v>280</v>
      </c>
      <c r="G272" s="221"/>
      <c r="H272" s="224">
        <v>7.04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0" t="s">
        <v>128</v>
      </c>
      <c r="AU272" s="230" t="s">
        <v>83</v>
      </c>
      <c r="AV272" s="13" t="s">
        <v>83</v>
      </c>
      <c r="AW272" s="13" t="s">
        <v>35</v>
      </c>
      <c r="AX272" s="13" t="s">
        <v>76</v>
      </c>
      <c r="AY272" s="230" t="s">
        <v>114</v>
      </c>
    </row>
    <row r="273" s="16" customFormat="1">
      <c r="A273" s="16"/>
      <c r="B273" s="262"/>
      <c r="C273" s="263"/>
      <c r="D273" s="213" t="s">
        <v>128</v>
      </c>
      <c r="E273" s="264" t="s">
        <v>28</v>
      </c>
      <c r="F273" s="265" t="s">
        <v>200</v>
      </c>
      <c r="G273" s="263"/>
      <c r="H273" s="266">
        <v>7.04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2" t="s">
        <v>128</v>
      </c>
      <c r="AU273" s="272" t="s">
        <v>83</v>
      </c>
      <c r="AV273" s="16" t="s">
        <v>137</v>
      </c>
      <c r="AW273" s="16" t="s">
        <v>35</v>
      </c>
      <c r="AX273" s="16" t="s">
        <v>76</v>
      </c>
      <c r="AY273" s="272" t="s">
        <v>114</v>
      </c>
    </row>
    <row r="274" s="15" customFormat="1">
      <c r="A274" s="15"/>
      <c r="B274" s="252"/>
      <c r="C274" s="253"/>
      <c r="D274" s="213" t="s">
        <v>128</v>
      </c>
      <c r="E274" s="254" t="s">
        <v>28</v>
      </c>
      <c r="F274" s="255" t="s">
        <v>217</v>
      </c>
      <c r="G274" s="253"/>
      <c r="H274" s="254" t="s">
        <v>28</v>
      </c>
      <c r="I274" s="256"/>
      <c r="J274" s="253"/>
      <c r="K274" s="253"/>
      <c r="L274" s="257"/>
      <c r="M274" s="258"/>
      <c r="N274" s="259"/>
      <c r="O274" s="259"/>
      <c r="P274" s="259"/>
      <c r="Q274" s="259"/>
      <c r="R274" s="259"/>
      <c r="S274" s="259"/>
      <c r="T274" s="26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1" t="s">
        <v>128</v>
      </c>
      <c r="AU274" s="261" t="s">
        <v>83</v>
      </c>
      <c r="AV274" s="15" t="s">
        <v>81</v>
      </c>
      <c r="AW274" s="15" t="s">
        <v>35</v>
      </c>
      <c r="AX274" s="15" t="s">
        <v>76</v>
      </c>
      <c r="AY274" s="261" t="s">
        <v>114</v>
      </c>
    </row>
    <row r="275" s="13" customFormat="1">
      <c r="A275" s="13"/>
      <c r="B275" s="220"/>
      <c r="C275" s="221"/>
      <c r="D275" s="213" t="s">
        <v>128</v>
      </c>
      <c r="E275" s="222" t="s">
        <v>28</v>
      </c>
      <c r="F275" s="223" t="s">
        <v>281</v>
      </c>
      <c r="G275" s="221"/>
      <c r="H275" s="224">
        <v>13.23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128</v>
      </c>
      <c r="AU275" s="230" t="s">
        <v>83</v>
      </c>
      <c r="AV275" s="13" t="s">
        <v>83</v>
      </c>
      <c r="AW275" s="13" t="s">
        <v>35</v>
      </c>
      <c r="AX275" s="13" t="s">
        <v>76</v>
      </c>
      <c r="AY275" s="230" t="s">
        <v>114</v>
      </c>
    </row>
    <row r="276" s="16" customFormat="1">
      <c r="A276" s="16"/>
      <c r="B276" s="262"/>
      <c r="C276" s="263"/>
      <c r="D276" s="213" t="s">
        <v>128</v>
      </c>
      <c r="E276" s="264" t="s">
        <v>28</v>
      </c>
      <c r="F276" s="265" t="s">
        <v>200</v>
      </c>
      <c r="G276" s="263"/>
      <c r="H276" s="266">
        <v>13.23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72" t="s">
        <v>128</v>
      </c>
      <c r="AU276" s="272" t="s">
        <v>83</v>
      </c>
      <c r="AV276" s="16" t="s">
        <v>137</v>
      </c>
      <c r="AW276" s="16" t="s">
        <v>35</v>
      </c>
      <c r="AX276" s="16" t="s">
        <v>76</v>
      </c>
      <c r="AY276" s="272" t="s">
        <v>114</v>
      </c>
    </row>
    <row r="277" s="15" customFormat="1">
      <c r="A277" s="15"/>
      <c r="B277" s="252"/>
      <c r="C277" s="253"/>
      <c r="D277" s="213" t="s">
        <v>128</v>
      </c>
      <c r="E277" s="254" t="s">
        <v>28</v>
      </c>
      <c r="F277" s="255" t="s">
        <v>219</v>
      </c>
      <c r="G277" s="253"/>
      <c r="H277" s="254" t="s">
        <v>28</v>
      </c>
      <c r="I277" s="256"/>
      <c r="J277" s="253"/>
      <c r="K277" s="253"/>
      <c r="L277" s="257"/>
      <c r="M277" s="258"/>
      <c r="N277" s="259"/>
      <c r="O277" s="259"/>
      <c r="P277" s="259"/>
      <c r="Q277" s="259"/>
      <c r="R277" s="259"/>
      <c r="S277" s="259"/>
      <c r="T277" s="26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1" t="s">
        <v>128</v>
      </c>
      <c r="AU277" s="261" t="s">
        <v>83</v>
      </c>
      <c r="AV277" s="15" t="s">
        <v>81</v>
      </c>
      <c r="AW277" s="15" t="s">
        <v>35</v>
      </c>
      <c r="AX277" s="15" t="s">
        <v>76</v>
      </c>
      <c r="AY277" s="261" t="s">
        <v>114</v>
      </c>
    </row>
    <row r="278" s="13" customFormat="1">
      <c r="A278" s="13"/>
      <c r="B278" s="220"/>
      <c r="C278" s="221"/>
      <c r="D278" s="213" t="s">
        <v>128</v>
      </c>
      <c r="E278" s="222" t="s">
        <v>28</v>
      </c>
      <c r="F278" s="223" t="s">
        <v>282</v>
      </c>
      <c r="G278" s="221"/>
      <c r="H278" s="224">
        <v>11.76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128</v>
      </c>
      <c r="AU278" s="230" t="s">
        <v>83</v>
      </c>
      <c r="AV278" s="13" t="s">
        <v>83</v>
      </c>
      <c r="AW278" s="13" t="s">
        <v>35</v>
      </c>
      <c r="AX278" s="13" t="s">
        <v>76</v>
      </c>
      <c r="AY278" s="230" t="s">
        <v>114</v>
      </c>
    </row>
    <row r="279" s="13" customFormat="1">
      <c r="A279" s="13"/>
      <c r="B279" s="220"/>
      <c r="C279" s="221"/>
      <c r="D279" s="213" t="s">
        <v>128</v>
      </c>
      <c r="E279" s="222" t="s">
        <v>28</v>
      </c>
      <c r="F279" s="223" t="s">
        <v>283</v>
      </c>
      <c r="G279" s="221"/>
      <c r="H279" s="224">
        <v>31.5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0" t="s">
        <v>128</v>
      </c>
      <c r="AU279" s="230" t="s">
        <v>83</v>
      </c>
      <c r="AV279" s="13" t="s">
        <v>83</v>
      </c>
      <c r="AW279" s="13" t="s">
        <v>35</v>
      </c>
      <c r="AX279" s="13" t="s">
        <v>76</v>
      </c>
      <c r="AY279" s="230" t="s">
        <v>114</v>
      </c>
    </row>
    <row r="280" s="16" customFormat="1">
      <c r="A280" s="16"/>
      <c r="B280" s="262"/>
      <c r="C280" s="263"/>
      <c r="D280" s="213" t="s">
        <v>128</v>
      </c>
      <c r="E280" s="264" t="s">
        <v>28</v>
      </c>
      <c r="F280" s="265" t="s">
        <v>200</v>
      </c>
      <c r="G280" s="263"/>
      <c r="H280" s="266">
        <v>43.259999999999998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2" t="s">
        <v>128</v>
      </c>
      <c r="AU280" s="272" t="s">
        <v>83</v>
      </c>
      <c r="AV280" s="16" t="s">
        <v>137</v>
      </c>
      <c r="AW280" s="16" t="s">
        <v>35</v>
      </c>
      <c r="AX280" s="16" t="s">
        <v>76</v>
      </c>
      <c r="AY280" s="272" t="s">
        <v>114</v>
      </c>
    </row>
    <row r="281" s="15" customFormat="1">
      <c r="A281" s="15"/>
      <c r="B281" s="252"/>
      <c r="C281" s="253"/>
      <c r="D281" s="213" t="s">
        <v>128</v>
      </c>
      <c r="E281" s="254" t="s">
        <v>28</v>
      </c>
      <c r="F281" s="255" t="s">
        <v>222</v>
      </c>
      <c r="G281" s="253"/>
      <c r="H281" s="254" t="s">
        <v>28</v>
      </c>
      <c r="I281" s="256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128</v>
      </c>
      <c r="AU281" s="261" t="s">
        <v>83</v>
      </c>
      <c r="AV281" s="15" t="s">
        <v>81</v>
      </c>
      <c r="AW281" s="15" t="s">
        <v>35</v>
      </c>
      <c r="AX281" s="15" t="s">
        <v>76</v>
      </c>
      <c r="AY281" s="261" t="s">
        <v>114</v>
      </c>
    </row>
    <row r="282" s="13" customFormat="1">
      <c r="A282" s="13"/>
      <c r="B282" s="220"/>
      <c r="C282" s="221"/>
      <c r="D282" s="213" t="s">
        <v>128</v>
      </c>
      <c r="E282" s="222" t="s">
        <v>28</v>
      </c>
      <c r="F282" s="223" t="s">
        <v>284</v>
      </c>
      <c r="G282" s="221"/>
      <c r="H282" s="224">
        <v>31.5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128</v>
      </c>
      <c r="AU282" s="230" t="s">
        <v>83</v>
      </c>
      <c r="AV282" s="13" t="s">
        <v>83</v>
      </c>
      <c r="AW282" s="13" t="s">
        <v>35</v>
      </c>
      <c r="AX282" s="13" t="s">
        <v>76</v>
      </c>
      <c r="AY282" s="230" t="s">
        <v>114</v>
      </c>
    </row>
    <row r="283" s="16" customFormat="1">
      <c r="A283" s="16"/>
      <c r="B283" s="262"/>
      <c r="C283" s="263"/>
      <c r="D283" s="213" t="s">
        <v>128</v>
      </c>
      <c r="E283" s="264" t="s">
        <v>28</v>
      </c>
      <c r="F283" s="265" t="s">
        <v>200</v>
      </c>
      <c r="G283" s="263"/>
      <c r="H283" s="266">
        <v>31.5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2" t="s">
        <v>128</v>
      </c>
      <c r="AU283" s="272" t="s">
        <v>83</v>
      </c>
      <c r="AV283" s="16" t="s">
        <v>137</v>
      </c>
      <c r="AW283" s="16" t="s">
        <v>35</v>
      </c>
      <c r="AX283" s="16" t="s">
        <v>76</v>
      </c>
      <c r="AY283" s="272" t="s">
        <v>114</v>
      </c>
    </row>
    <row r="284" s="15" customFormat="1">
      <c r="A284" s="15"/>
      <c r="B284" s="252"/>
      <c r="C284" s="253"/>
      <c r="D284" s="213" t="s">
        <v>128</v>
      </c>
      <c r="E284" s="254" t="s">
        <v>28</v>
      </c>
      <c r="F284" s="255" t="s">
        <v>198</v>
      </c>
      <c r="G284" s="253"/>
      <c r="H284" s="254" t="s">
        <v>28</v>
      </c>
      <c r="I284" s="256"/>
      <c r="J284" s="253"/>
      <c r="K284" s="253"/>
      <c r="L284" s="257"/>
      <c r="M284" s="258"/>
      <c r="N284" s="259"/>
      <c r="O284" s="259"/>
      <c r="P284" s="259"/>
      <c r="Q284" s="259"/>
      <c r="R284" s="259"/>
      <c r="S284" s="259"/>
      <c r="T284" s="26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1" t="s">
        <v>128</v>
      </c>
      <c r="AU284" s="261" t="s">
        <v>83</v>
      </c>
      <c r="AV284" s="15" t="s">
        <v>81</v>
      </c>
      <c r="AW284" s="15" t="s">
        <v>35</v>
      </c>
      <c r="AX284" s="15" t="s">
        <v>76</v>
      </c>
      <c r="AY284" s="261" t="s">
        <v>114</v>
      </c>
    </row>
    <row r="285" s="13" customFormat="1">
      <c r="A285" s="13"/>
      <c r="B285" s="220"/>
      <c r="C285" s="221"/>
      <c r="D285" s="213" t="s">
        <v>128</v>
      </c>
      <c r="E285" s="222" t="s">
        <v>28</v>
      </c>
      <c r="F285" s="223" t="s">
        <v>285</v>
      </c>
      <c r="G285" s="221"/>
      <c r="H285" s="224">
        <v>11.76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0" t="s">
        <v>128</v>
      </c>
      <c r="AU285" s="230" t="s">
        <v>83</v>
      </c>
      <c r="AV285" s="13" t="s">
        <v>83</v>
      </c>
      <c r="AW285" s="13" t="s">
        <v>35</v>
      </c>
      <c r="AX285" s="13" t="s">
        <v>76</v>
      </c>
      <c r="AY285" s="230" t="s">
        <v>114</v>
      </c>
    </row>
    <row r="286" s="16" customFormat="1">
      <c r="A286" s="16"/>
      <c r="B286" s="262"/>
      <c r="C286" s="263"/>
      <c r="D286" s="213" t="s">
        <v>128</v>
      </c>
      <c r="E286" s="264" t="s">
        <v>28</v>
      </c>
      <c r="F286" s="265" t="s">
        <v>200</v>
      </c>
      <c r="G286" s="263"/>
      <c r="H286" s="266">
        <v>11.76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2" t="s">
        <v>128</v>
      </c>
      <c r="AU286" s="272" t="s">
        <v>83</v>
      </c>
      <c r="AV286" s="16" t="s">
        <v>137</v>
      </c>
      <c r="AW286" s="16" t="s">
        <v>35</v>
      </c>
      <c r="AX286" s="16" t="s">
        <v>76</v>
      </c>
      <c r="AY286" s="272" t="s">
        <v>114</v>
      </c>
    </row>
    <row r="287" s="15" customFormat="1">
      <c r="A287" s="15"/>
      <c r="B287" s="252"/>
      <c r="C287" s="253"/>
      <c r="D287" s="213" t="s">
        <v>128</v>
      </c>
      <c r="E287" s="254" t="s">
        <v>28</v>
      </c>
      <c r="F287" s="255" t="s">
        <v>201</v>
      </c>
      <c r="G287" s="253"/>
      <c r="H287" s="254" t="s">
        <v>28</v>
      </c>
      <c r="I287" s="256"/>
      <c r="J287" s="253"/>
      <c r="K287" s="253"/>
      <c r="L287" s="257"/>
      <c r="M287" s="258"/>
      <c r="N287" s="259"/>
      <c r="O287" s="259"/>
      <c r="P287" s="259"/>
      <c r="Q287" s="259"/>
      <c r="R287" s="259"/>
      <c r="S287" s="259"/>
      <c r="T287" s="26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1" t="s">
        <v>128</v>
      </c>
      <c r="AU287" s="261" t="s">
        <v>83</v>
      </c>
      <c r="AV287" s="15" t="s">
        <v>81</v>
      </c>
      <c r="AW287" s="15" t="s">
        <v>35</v>
      </c>
      <c r="AX287" s="15" t="s">
        <v>76</v>
      </c>
      <c r="AY287" s="261" t="s">
        <v>114</v>
      </c>
    </row>
    <row r="288" s="13" customFormat="1">
      <c r="A288" s="13"/>
      <c r="B288" s="220"/>
      <c r="C288" s="221"/>
      <c r="D288" s="213" t="s">
        <v>128</v>
      </c>
      <c r="E288" s="222" t="s">
        <v>28</v>
      </c>
      <c r="F288" s="223" t="s">
        <v>286</v>
      </c>
      <c r="G288" s="221"/>
      <c r="H288" s="224">
        <v>13.720000000000001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128</v>
      </c>
      <c r="AU288" s="230" t="s">
        <v>83</v>
      </c>
      <c r="AV288" s="13" t="s">
        <v>83</v>
      </c>
      <c r="AW288" s="13" t="s">
        <v>35</v>
      </c>
      <c r="AX288" s="13" t="s">
        <v>76</v>
      </c>
      <c r="AY288" s="230" t="s">
        <v>114</v>
      </c>
    </row>
    <row r="289" s="16" customFormat="1">
      <c r="A289" s="16"/>
      <c r="B289" s="262"/>
      <c r="C289" s="263"/>
      <c r="D289" s="213" t="s">
        <v>128</v>
      </c>
      <c r="E289" s="264" t="s">
        <v>28</v>
      </c>
      <c r="F289" s="265" t="s">
        <v>200</v>
      </c>
      <c r="G289" s="263"/>
      <c r="H289" s="266">
        <v>13.720000000000001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72" t="s">
        <v>128</v>
      </c>
      <c r="AU289" s="272" t="s">
        <v>83</v>
      </c>
      <c r="AV289" s="16" t="s">
        <v>137</v>
      </c>
      <c r="AW289" s="16" t="s">
        <v>35</v>
      </c>
      <c r="AX289" s="16" t="s">
        <v>76</v>
      </c>
      <c r="AY289" s="272" t="s">
        <v>114</v>
      </c>
    </row>
    <row r="290" s="14" customFormat="1">
      <c r="A290" s="14"/>
      <c r="B290" s="231"/>
      <c r="C290" s="232"/>
      <c r="D290" s="213" t="s">
        <v>128</v>
      </c>
      <c r="E290" s="233" t="s">
        <v>28</v>
      </c>
      <c r="F290" s="234" t="s">
        <v>130</v>
      </c>
      <c r="G290" s="232"/>
      <c r="H290" s="235">
        <v>163.71000000000001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1" t="s">
        <v>128</v>
      </c>
      <c r="AU290" s="241" t="s">
        <v>83</v>
      </c>
      <c r="AV290" s="14" t="s">
        <v>122</v>
      </c>
      <c r="AW290" s="14" t="s">
        <v>35</v>
      </c>
      <c r="AX290" s="14" t="s">
        <v>81</v>
      </c>
      <c r="AY290" s="241" t="s">
        <v>114</v>
      </c>
    </row>
    <row r="291" s="2" customFormat="1" ht="16.5" customHeight="1">
      <c r="A291" s="41"/>
      <c r="B291" s="42"/>
      <c r="C291" s="200" t="s">
        <v>21</v>
      </c>
      <c r="D291" s="200" t="s">
        <v>117</v>
      </c>
      <c r="E291" s="201" t="s">
        <v>299</v>
      </c>
      <c r="F291" s="202" t="s">
        <v>300</v>
      </c>
      <c r="G291" s="203" t="s">
        <v>120</v>
      </c>
      <c r="H291" s="204">
        <v>14.448</v>
      </c>
      <c r="I291" s="205"/>
      <c r="J291" s="206">
        <f>ROUND(I291*H291,2)</f>
        <v>0</v>
      </c>
      <c r="K291" s="202" t="s">
        <v>121</v>
      </c>
      <c r="L291" s="47"/>
      <c r="M291" s="207" t="s">
        <v>28</v>
      </c>
      <c r="N291" s="208" t="s">
        <v>47</v>
      </c>
      <c r="O291" s="87"/>
      <c r="P291" s="209">
        <f>O291*H291</f>
        <v>0</v>
      </c>
      <c r="Q291" s="209">
        <v>6.9999999999999994E-05</v>
      </c>
      <c r="R291" s="209">
        <f>Q291*H291</f>
        <v>0.00101136</v>
      </c>
      <c r="S291" s="209">
        <v>0</v>
      </c>
      <c r="T291" s="210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1" t="s">
        <v>156</v>
      </c>
      <c r="AT291" s="211" t="s">
        <v>117</v>
      </c>
      <c r="AU291" s="211" t="s">
        <v>83</v>
      </c>
      <c r="AY291" s="20" t="s">
        <v>114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20" t="s">
        <v>81</v>
      </c>
      <c r="BK291" s="212">
        <f>ROUND(I291*H291,2)</f>
        <v>0</v>
      </c>
      <c r="BL291" s="20" t="s">
        <v>156</v>
      </c>
      <c r="BM291" s="211" t="s">
        <v>301</v>
      </c>
    </row>
    <row r="292" s="2" customFormat="1">
      <c r="A292" s="41"/>
      <c r="B292" s="42"/>
      <c r="C292" s="43"/>
      <c r="D292" s="213" t="s">
        <v>124</v>
      </c>
      <c r="E292" s="43"/>
      <c r="F292" s="214" t="s">
        <v>302</v>
      </c>
      <c r="G292" s="43"/>
      <c r="H292" s="43"/>
      <c r="I292" s="215"/>
      <c r="J292" s="43"/>
      <c r="K292" s="43"/>
      <c r="L292" s="47"/>
      <c r="M292" s="216"/>
      <c r="N292" s="217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124</v>
      </c>
      <c r="AU292" s="20" t="s">
        <v>83</v>
      </c>
    </row>
    <row r="293" s="2" customFormat="1">
      <c r="A293" s="41"/>
      <c r="B293" s="42"/>
      <c r="C293" s="43"/>
      <c r="D293" s="218" t="s">
        <v>126</v>
      </c>
      <c r="E293" s="43"/>
      <c r="F293" s="219" t="s">
        <v>303</v>
      </c>
      <c r="G293" s="43"/>
      <c r="H293" s="43"/>
      <c r="I293" s="215"/>
      <c r="J293" s="43"/>
      <c r="K293" s="43"/>
      <c r="L293" s="47"/>
      <c r="M293" s="216"/>
      <c r="N293" s="217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126</v>
      </c>
      <c r="AU293" s="20" t="s">
        <v>83</v>
      </c>
    </row>
    <row r="294" s="15" customFormat="1">
      <c r="A294" s="15"/>
      <c r="B294" s="252"/>
      <c r="C294" s="253"/>
      <c r="D294" s="213" t="s">
        <v>128</v>
      </c>
      <c r="E294" s="254" t="s">
        <v>28</v>
      </c>
      <c r="F294" s="255" t="s">
        <v>255</v>
      </c>
      <c r="G294" s="253"/>
      <c r="H294" s="254" t="s">
        <v>28</v>
      </c>
      <c r="I294" s="256"/>
      <c r="J294" s="253"/>
      <c r="K294" s="253"/>
      <c r="L294" s="257"/>
      <c r="M294" s="258"/>
      <c r="N294" s="259"/>
      <c r="O294" s="259"/>
      <c r="P294" s="259"/>
      <c r="Q294" s="259"/>
      <c r="R294" s="259"/>
      <c r="S294" s="259"/>
      <c r="T294" s="26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1" t="s">
        <v>128</v>
      </c>
      <c r="AU294" s="261" t="s">
        <v>83</v>
      </c>
      <c r="AV294" s="15" t="s">
        <v>81</v>
      </c>
      <c r="AW294" s="15" t="s">
        <v>35</v>
      </c>
      <c r="AX294" s="15" t="s">
        <v>76</v>
      </c>
      <c r="AY294" s="261" t="s">
        <v>114</v>
      </c>
    </row>
    <row r="295" s="13" customFormat="1">
      <c r="A295" s="13"/>
      <c r="B295" s="220"/>
      <c r="C295" s="221"/>
      <c r="D295" s="213" t="s">
        <v>128</v>
      </c>
      <c r="E295" s="222" t="s">
        <v>28</v>
      </c>
      <c r="F295" s="223" t="s">
        <v>304</v>
      </c>
      <c r="G295" s="221"/>
      <c r="H295" s="224">
        <v>14.448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0" t="s">
        <v>128</v>
      </c>
      <c r="AU295" s="230" t="s">
        <v>83</v>
      </c>
      <c r="AV295" s="13" t="s">
        <v>83</v>
      </c>
      <c r="AW295" s="13" t="s">
        <v>35</v>
      </c>
      <c r="AX295" s="13" t="s">
        <v>76</v>
      </c>
      <c r="AY295" s="230" t="s">
        <v>114</v>
      </c>
    </row>
    <row r="296" s="16" customFormat="1">
      <c r="A296" s="16"/>
      <c r="B296" s="262"/>
      <c r="C296" s="263"/>
      <c r="D296" s="213" t="s">
        <v>128</v>
      </c>
      <c r="E296" s="264" t="s">
        <v>28</v>
      </c>
      <c r="F296" s="265" t="s">
        <v>200</v>
      </c>
      <c r="G296" s="263"/>
      <c r="H296" s="266">
        <v>14.448</v>
      </c>
      <c r="I296" s="267"/>
      <c r="J296" s="263"/>
      <c r="K296" s="263"/>
      <c r="L296" s="268"/>
      <c r="M296" s="269"/>
      <c r="N296" s="270"/>
      <c r="O296" s="270"/>
      <c r="P296" s="270"/>
      <c r="Q296" s="270"/>
      <c r="R296" s="270"/>
      <c r="S296" s="270"/>
      <c r="T296" s="271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2" t="s">
        <v>128</v>
      </c>
      <c r="AU296" s="272" t="s">
        <v>83</v>
      </c>
      <c r="AV296" s="16" t="s">
        <v>137</v>
      </c>
      <c r="AW296" s="16" t="s">
        <v>35</v>
      </c>
      <c r="AX296" s="16" t="s">
        <v>76</v>
      </c>
      <c r="AY296" s="272" t="s">
        <v>114</v>
      </c>
    </row>
    <row r="297" s="14" customFormat="1">
      <c r="A297" s="14"/>
      <c r="B297" s="231"/>
      <c r="C297" s="232"/>
      <c r="D297" s="213" t="s">
        <v>128</v>
      </c>
      <c r="E297" s="233" t="s">
        <v>28</v>
      </c>
      <c r="F297" s="234" t="s">
        <v>130</v>
      </c>
      <c r="G297" s="232"/>
      <c r="H297" s="235">
        <v>14.448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128</v>
      </c>
      <c r="AU297" s="241" t="s">
        <v>83</v>
      </c>
      <c r="AV297" s="14" t="s">
        <v>122</v>
      </c>
      <c r="AW297" s="14" t="s">
        <v>35</v>
      </c>
      <c r="AX297" s="14" t="s">
        <v>81</v>
      </c>
      <c r="AY297" s="241" t="s">
        <v>114</v>
      </c>
    </row>
    <row r="298" s="2" customFormat="1" ht="16.5" customHeight="1">
      <c r="A298" s="41"/>
      <c r="B298" s="42"/>
      <c r="C298" s="200" t="s">
        <v>305</v>
      </c>
      <c r="D298" s="200" t="s">
        <v>117</v>
      </c>
      <c r="E298" s="201" t="s">
        <v>306</v>
      </c>
      <c r="F298" s="202" t="s">
        <v>307</v>
      </c>
      <c r="G298" s="203" t="s">
        <v>120</v>
      </c>
      <c r="H298" s="204">
        <v>14.448</v>
      </c>
      <c r="I298" s="205"/>
      <c r="J298" s="206">
        <f>ROUND(I298*H298,2)</f>
        <v>0</v>
      </c>
      <c r="K298" s="202" t="s">
        <v>121</v>
      </c>
      <c r="L298" s="47"/>
      <c r="M298" s="207" t="s">
        <v>28</v>
      </c>
      <c r="N298" s="208" t="s">
        <v>47</v>
      </c>
      <c r="O298" s="87"/>
      <c r="P298" s="209">
        <f>O298*H298</f>
        <v>0</v>
      </c>
      <c r="Q298" s="209">
        <v>8.0000000000000007E-05</v>
      </c>
      <c r="R298" s="209">
        <f>Q298*H298</f>
        <v>0.0011558400000000002</v>
      </c>
      <c r="S298" s="209">
        <v>0</v>
      </c>
      <c r="T298" s="210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1" t="s">
        <v>156</v>
      </c>
      <c r="AT298" s="211" t="s">
        <v>117</v>
      </c>
      <c r="AU298" s="211" t="s">
        <v>83</v>
      </c>
      <c r="AY298" s="20" t="s">
        <v>114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20" t="s">
        <v>81</v>
      </c>
      <c r="BK298" s="212">
        <f>ROUND(I298*H298,2)</f>
        <v>0</v>
      </c>
      <c r="BL298" s="20" t="s">
        <v>156</v>
      </c>
      <c r="BM298" s="211" t="s">
        <v>308</v>
      </c>
    </row>
    <row r="299" s="2" customFormat="1">
      <c r="A299" s="41"/>
      <c r="B299" s="42"/>
      <c r="C299" s="43"/>
      <c r="D299" s="213" t="s">
        <v>124</v>
      </c>
      <c r="E299" s="43"/>
      <c r="F299" s="214" t="s">
        <v>309</v>
      </c>
      <c r="G299" s="43"/>
      <c r="H299" s="43"/>
      <c r="I299" s="215"/>
      <c r="J299" s="43"/>
      <c r="K299" s="43"/>
      <c r="L299" s="47"/>
      <c r="M299" s="216"/>
      <c r="N299" s="217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124</v>
      </c>
      <c r="AU299" s="20" t="s">
        <v>83</v>
      </c>
    </row>
    <row r="300" s="2" customFormat="1">
      <c r="A300" s="41"/>
      <c r="B300" s="42"/>
      <c r="C300" s="43"/>
      <c r="D300" s="218" t="s">
        <v>126</v>
      </c>
      <c r="E300" s="43"/>
      <c r="F300" s="219" t="s">
        <v>310</v>
      </c>
      <c r="G300" s="43"/>
      <c r="H300" s="43"/>
      <c r="I300" s="215"/>
      <c r="J300" s="43"/>
      <c r="K300" s="43"/>
      <c r="L300" s="47"/>
      <c r="M300" s="216"/>
      <c r="N300" s="217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126</v>
      </c>
      <c r="AU300" s="20" t="s">
        <v>83</v>
      </c>
    </row>
    <row r="301" s="15" customFormat="1">
      <c r="A301" s="15"/>
      <c r="B301" s="252"/>
      <c r="C301" s="253"/>
      <c r="D301" s="213" t="s">
        <v>128</v>
      </c>
      <c r="E301" s="254" t="s">
        <v>28</v>
      </c>
      <c r="F301" s="255" t="s">
        <v>255</v>
      </c>
      <c r="G301" s="253"/>
      <c r="H301" s="254" t="s">
        <v>28</v>
      </c>
      <c r="I301" s="256"/>
      <c r="J301" s="253"/>
      <c r="K301" s="253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128</v>
      </c>
      <c r="AU301" s="261" t="s">
        <v>83</v>
      </c>
      <c r="AV301" s="15" t="s">
        <v>81</v>
      </c>
      <c r="AW301" s="15" t="s">
        <v>35</v>
      </c>
      <c r="AX301" s="15" t="s">
        <v>76</v>
      </c>
      <c r="AY301" s="261" t="s">
        <v>114</v>
      </c>
    </row>
    <row r="302" s="13" customFormat="1">
      <c r="A302" s="13"/>
      <c r="B302" s="220"/>
      <c r="C302" s="221"/>
      <c r="D302" s="213" t="s">
        <v>128</v>
      </c>
      <c r="E302" s="222" t="s">
        <v>28</v>
      </c>
      <c r="F302" s="223" t="s">
        <v>304</v>
      </c>
      <c r="G302" s="221"/>
      <c r="H302" s="224">
        <v>14.448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128</v>
      </c>
      <c r="AU302" s="230" t="s">
        <v>83</v>
      </c>
      <c r="AV302" s="13" t="s">
        <v>83</v>
      </c>
      <c r="AW302" s="13" t="s">
        <v>35</v>
      </c>
      <c r="AX302" s="13" t="s">
        <v>76</v>
      </c>
      <c r="AY302" s="230" t="s">
        <v>114</v>
      </c>
    </row>
    <row r="303" s="16" customFormat="1">
      <c r="A303" s="16"/>
      <c r="B303" s="262"/>
      <c r="C303" s="263"/>
      <c r="D303" s="213" t="s">
        <v>128</v>
      </c>
      <c r="E303" s="264" t="s">
        <v>28</v>
      </c>
      <c r="F303" s="265" t="s">
        <v>200</v>
      </c>
      <c r="G303" s="263"/>
      <c r="H303" s="266">
        <v>14.448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72" t="s">
        <v>128</v>
      </c>
      <c r="AU303" s="272" t="s">
        <v>83</v>
      </c>
      <c r="AV303" s="16" t="s">
        <v>137</v>
      </c>
      <c r="AW303" s="16" t="s">
        <v>35</v>
      </c>
      <c r="AX303" s="16" t="s">
        <v>76</v>
      </c>
      <c r="AY303" s="272" t="s">
        <v>114</v>
      </c>
    </row>
    <row r="304" s="14" customFormat="1">
      <c r="A304" s="14"/>
      <c r="B304" s="231"/>
      <c r="C304" s="232"/>
      <c r="D304" s="213" t="s">
        <v>128</v>
      </c>
      <c r="E304" s="233" t="s">
        <v>28</v>
      </c>
      <c r="F304" s="234" t="s">
        <v>130</v>
      </c>
      <c r="G304" s="232"/>
      <c r="H304" s="235">
        <v>14.448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1" t="s">
        <v>128</v>
      </c>
      <c r="AU304" s="241" t="s">
        <v>83</v>
      </c>
      <c r="AV304" s="14" t="s">
        <v>122</v>
      </c>
      <c r="AW304" s="14" t="s">
        <v>35</v>
      </c>
      <c r="AX304" s="14" t="s">
        <v>81</v>
      </c>
      <c r="AY304" s="241" t="s">
        <v>114</v>
      </c>
    </row>
    <row r="305" s="2" customFormat="1" ht="16.5" customHeight="1">
      <c r="A305" s="41"/>
      <c r="B305" s="42"/>
      <c r="C305" s="200" t="s">
        <v>311</v>
      </c>
      <c r="D305" s="200" t="s">
        <v>117</v>
      </c>
      <c r="E305" s="201" t="s">
        <v>312</v>
      </c>
      <c r="F305" s="202" t="s">
        <v>313</v>
      </c>
      <c r="G305" s="203" t="s">
        <v>120</v>
      </c>
      <c r="H305" s="204">
        <v>14.448</v>
      </c>
      <c r="I305" s="205"/>
      <c r="J305" s="206">
        <f>ROUND(I305*H305,2)</f>
        <v>0</v>
      </c>
      <c r="K305" s="202" t="s">
        <v>121</v>
      </c>
      <c r="L305" s="47"/>
      <c r="M305" s="207" t="s">
        <v>28</v>
      </c>
      <c r="N305" s="208" t="s">
        <v>47</v>
      </c>
      <c r="O305" s="87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1" t="s">
        <v>156</v>
      </c>
      <c r="AT305" s="211" t="s">
        <v>117</v>
      </c>
      <c r="AU305" s="211" t="s">
        <v>83</v>
      </c>
      <c r="AY305" s="20" t="s">
        <v>114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20" t="s">
        <v>81</v>
      </c>
      <c r="BK305" s="212">
        <f>ROUND(I305*H305,2)</f>
        <v>0</v>
      </c>
      <c r="BL305" s="20" t="s">
        <v>156</v>
      </c>
      <c r="BM305" s="211" t="s">
        <v>314</v>
      </c>
    </row>
    <row r="306" s="2" customFormat="1">
      <c r="A306" s="41"/>
      <c r="B306" s="42"/>
      <c r="C306" s="43"/>
      <c r="D306" s="213" t="s">
        <v>124</v>
      </c>
      <c r="E306" s="43"/>
      <c r="F306" s="214" t="s">
        <v>315</v>
      </c>
      <c r="G306" s="43"/>
      <c r="H306" s="43"/>
      <c r="I306" s="215"/>
      <c r="J306" s="43"/>
      <c r="K306" s="43"/>
      <c r="L306" s="47"/>
      <c r="M306" s="216"/>
      <c r="N306" s="217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124</v>
      </c>
      <c r="AU306" s="20" t="s">
        <v>83</v>
      </c>
    </row>
    <row r="307" s="2" customFormat="1">
      <c r="A307" s="41"/>
      <c r="B307" s="42"/>
      <c r="C307" s="43"/>
      <c r="D307" s="218" t="s">
        <v>126</v>
      </c>
      <c r="E307" s="43"/>
      <c r="F307" s="219" t="s">
        <v>316</v>
      </c>
      <c r="G307" s="43"/>
      <c r="H307" s="43"/>
      <c r="I307" s="215"/>
      <c r="J307" s="43"/>
      <c r="K307" s="43"/>
      <c r="L307" s="47"/>
      <c r="M307" s="216"/>
      <c r="N307" s="217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126</v>
      </c>
      <c r="AU307" s="20" t="s">
        <v>83</v>
      </c>
    </row>
    <row r="308" s="15" customFormat="1">
      <c r="A308" s="15"/>
      <c r="B308" s="252"/>
      <c r="C308" s="253"/>
      <c r="D308" s="213" t="s">
        <v>128</v>
      </c>
      <c r="E308" s="254" t="s">
        <v>28</v>
      </c>
      <c r="F308" s="255" t="s">
        <v>255</v>
      </c>
      <c r="G308" s="253"/>
      <c r="H308" s="254" t="s">
        <v>28</v>
      </c>
      <c r="I308" s="256"/>
      <c r="J308" s="253"/>
      <c r="K308" s="253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128</v>
      </c>
      <c r="AU308" s="261" t="s">
        <v>83</v>
      </c>
      <c r="AV308" s="15" t="s">
        <v>81</v>
      </c>
      <c r="AW308" s="15" t="s">
        <v>35</v>
      </c>
      <c r="AX308" s="15" t="s">
        <v>76</v>
      </c>
      <c r="AY308" s="261" t="s">
        <v>114</v>
      </c>
    </row>
    <row r="309" s="13" customFormat="1">
      <c r="A309" s="13"/>
      <c r="B309" s="220"/>
      <c r="C309" s="221"/>
      <c r="D309" s="213" t="s">
        <v>128</v>
      </c>
      <c r="E309" s="222" t="s">
        <v>28</v>
      </c>
      <c r="F309" s="223" t="s">
        <v>304</v>
      </c>
      <c r="G309" s="221"/>
      <c r="H309" s="224">
        <v>14.448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128</v>
      </c>
      <c r="AU309" s="230" t="s">
        <v>83</v>
      </c>
      <c r="AV309" s="13" t="s">
        <v>83</v>
      </c>
      <c r="AW309" s="13" t="s">
        <v>35</v>
      </c>
      <c r="AX309" s="13" t="s">
        <v>76</v>
      </c>
      <c r="AY309" s="230" t="s">
        <v>114</v>
      </c>
    </row>
    <row r="310" s="16" customFormat="1">
      <c r="A310" s="16"/>
      <c r="B310" s="262"/>
      <c r="C310" s="263"/>
      <c r="D310" s="213" t="s">
        <v>128</v>
      </c>
      <c r="E310" s="264" t="s">
        <v>28</v>
      </c>
      <c r="F310" s="265" t="s">
        <v>200</v>
      </c>
      <c r="G310" s="263"/>
      <c r="H310" s="266">
        <v>14.448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2" t="s">
        <v>128</v>
      </c>
      <c r="AU310" s="272" t="s">
        <v>83</v>
      </c>
      <c r="AV310" s="16" t="s">
        <v>137</v>
      </c>
      <c r="AW310" s="16" t="s">
        <v>35</v>
      </c>
      <c r="AX310" s="16" t="s">
        <v>76</v>
      </c>
      <c r="AY310" s="272" t="s">
        <v>114</v>
      </c>
    </row>
    <row r="311" s="14" customFormat="1">
      <c r="A311" s="14"/>
      <c r="B311" s="231"/>
      <c r="C311" s="232"/>
      <c r="D311" s="213" t="s">
        <v>128</v>
      </c>
      <c r="E311" s="233" t="s">
        <v>28</v>
      </c>
      <c r="F311" s="234" t="s">
        <v>130</v>
      </c>
      <c r="G311" s="232"/>
      <c r="H311" s="235">
        <v>14.448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1" t="s">
        <v>128</v>
      </c>
      <c r="AU311" s="241" t="s">
        <v>83</v>
      </c>
      <c r="AV311" s="14" t="s">
        <v>122</v>
      </c>
      <c r="AW311" s="14" t="s">
        <v>35</v>
      </c>
      <c r="AX311" s="14" t="s">
        <v>81</v>
      </c>
      <c r="AY311" s="241" t="s">
        <v>114</v>
      </c>
    </row>
    <row r="312" s="2" customFormat="1" ht="16.5" customHeight="1">
      <c r="A312" s="41"/>
      <c r="B312" s="42"/>
      <c r="C312" s="200" t="s">
        <v>317</v>
      </c>
      <c r="D312" s="200" t="s">
        <v>117</v>
      </c>
      <c r="E312" s="201" t="s">
        <v>318</v>
      </c>
      <c r="F312" s="202" t="s">
        <v>319</v>
      </c>
      <c r="G312" s="203" t="s">
        <v>120</v>
      </c>
      <c r="H312" s="204">
        <v>14.448</v>
      </c>
      <c r="I312" s="205"/>
      <c r="J312" s="206">
        <f>ROUND(I312*H312,2)</f>
        <v>0</v>
      </c>
      <c r="K312" s="202" t="s">
        <v>121</v>
      </c>
      <c r="L312" s="47"/>
      <c r="M312" s="207" t="s">
        <v>28</v>
      </c>
      <c r="N312" s="208" t="s">
        <v>47</v>
      </c>
      <c r="O312" s="87"/>
      <c r="P312" s="209">
        <f>O312*H312</f>
        <v>0</v>
      </c>
      <c r="Q312" s="209">
        <v>0.00017000000000000001</v>
      </c>
      <c r="R312" s="209">
        <f>Q312*H312</f>
        <v>0.0024561600000000002</v>
      </c>
      <c r="S312" s="209">
        <v>0</v>
      </c>
      <c r="T312" s="210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1" t="s">
        <v>156</v>
      </c>
      <c r="AT312" s="211" t="s">
        <v>117</v>
      </c>
      <c r="AU312" s="211" t="s">
        <v>83</v>
      </c>
      <c r="AY312" s="20" t="s">
        <v>114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20" t="s">
        <v>81</v>
      </c>
      <c r="BK312" s="212">
        <f>ROUND(I312*H312,2)</f>
        <v>0</v>
      </c>
      <c r="BL312" s="20" t="s">
        <v>156</v>
      </c>
      <c r="BM312" s="211" t="s">
        <v>320</v>
      </c>
    </row>
    <row r="313" s="2" customFormat="1">
      <c r="A313" s="41"/>
      <c r="B313" s="42"/>
      <c r="C313" s="43"/>
      <c r="D313" s="213" t="s">
        <v>124</v>
      </c>
      <c r="E313" s="43"/>
      <c r="F313" s="214" t="s">
        <v>321</v>
      </c>
      <c r="G313" s="43"/>
      <c r="H313" s="43"/>
      <c r="I313" s="215"/>
      <c r="J313" s="43"/>
      <c r="K313" s="43"/>
      <c r="L313" s="47"/>
      <c r="M313" s="216"/>
      <c r="N313" s="217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124</v>
      </c>
      <c r="AU313" s="20" t="s">
        <v>83</v>
      </c>
    </row>
    <row r="314" s="2" customFormat="1">
      <c r="A314" s="41"/>
      <c r="B314" s="42"/>
      <c r="C314" s="43"/>
      <c r="D314" s="218" t="s">
        <v>126</v>
      </c>
      <c r="E314" s="43"/>
      <c r="F314" s="219" t="s">
        <v>322</v>
      </c>
      <c r="G314" s="43"/>
      <c r="H314" s="43"/>
      <c r="I314" s="215"/>
      <c r="J314" s="43"/>
      <c r="K314" s="43"/>
      <c r="L314" s="47"/>
      <c r="M314" s="216"/>
      <c r="N314" s="217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126</v>
      </c>
      <c r="AU314" s="20" t="s">
        <v>83</v>
      </c>
    </row>
    <row r="315" s="15" customFormat="1">
      <c r="A315" s="15"/>
      <c r="B315" s="252"/>
      <c r="C315" s="253"/>
      <c r="D315" s="213" t="s">
        <v>128</v>
      </c>
      <c r="E315" s="254" t="s">
        <v>28</v>
      </c>
      <c r="F315" s="255" t="s">
        <v>255</v>
      </c>
      <c r="G315" s="253"/>
      <c r="H315" s="254" t="s">
        <v>28</v>
      </c>
      <c r="I315" s="256"/>
      <c r="J315" s="253"/>
      <c r="K315" s="253"/>
      <c r="L315" s="257"/>
      <c r="M315" s="258"/>
      <c r="N315" s="259"/>
      <c r="O315" s="259"/>
      <c r="P315" s="259"/>
      <c r="Q315" s="259"/>
      <c r="R315" s="259"/>
      <c r="S315" s="259"/>
      <c r="T315" s="26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1" t="s">
        <v>128</v>
      </c>
      <c r="AU315" s="261" t="s">
        <v>83</v>
      </c>
      <c r="AV315" s="15" t="s">
        <v>81</v>
      </c>
      <c r="AW315" s="15" t="s">
        <v>35</v>
      </c>
      <c r="AX315" s="15" t="s">
        <v>76</v>
      </c>
      <c r="AY315" s="261" t="s">
        <v>114</v>
      </c>
    </row>
    <row r="316" s="13" customFormat="1">
      <c r="A316" s="13"/>
      <c r="B316" s="220"/>
      <c r="C316" s="221"/>
      <c r="D316" s="213" t="s">
        <v>128</v>
      </c>
      <c r="E316" s="222" t="s">
        <v>28</v>
      </c>
      <c r="F316" s="223" t="s">
        <v>304</v>
      </c>
      <c r="G316" s="221"/>
      <c r="H316" s="224">
        <v>14.448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0" t="s">
        <v>128</v>
      </c>
      <c r="AU316" s="230" t="s">
        <v>83</v>
      </c>
      <c r="AV316" s="13" t="s">
        <v>83</v>
      </c>
      <c r="AW316" s="13" t="s">
        <v>35</v>
      </c>
      <c r="AX316" s="13" t="s">
        <v>76</v>
      </c>
      <c r="AY316" s="230" t="s">
        <v>114</v>
      </c>
    </row>
    <row r="317" s="16" customFormat="1">
      <c r="A317" s="16"/>
      <c r="B317" s="262"/>
      <c r="C317" s="263"/>
      <c r="D317" s="213" t="s">
        <v>128</v>
      </c>
      <c r="E317" s="264" t="s">
        <v>28</v>
      </c>
      <c r="F317" s="265" t="s">
        <v>200</v>
      </c>
      <c r="G317" s="263"/>
      <c r="H317" s="266">
        <v>14.448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2" t="s">
        <v>128</v>
      </c>
      <c r="AU317" s="272" t="s">
        <v>83</v>
      </c>
      <c r="AV317" s="16" t="s">
        <v>137</v>
      </c>
      <c r="AW317" s="16" t="s">
        <v>35</v>
      </c>
      <c r="AX317" s="16" t="s">
        <v>76</v>
      </c>
      <c r="AY317" s="272" t="s">
        <v>114</v>
      </c>
    </row>
    <row r="318" s="14" customFormat="1">
      <c r="A318" s="14"/>
      <c r="B318" s="231"/>
      <c r="C318" s="232"/>
      <c r="D318" s="213" t="s">
        <v>128</v>
      </c>
      <c r="E318" s="233" t="s">
        <v>28</v>
      </c>
      <c r="F318" s="234" t="s">
        <v>130</v>
      </c>
      <c r="G318" s="232"/>
      <c r="H318" s="235">
        <v>14.448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1" t="s">
        <v>128</v>
      </c>
      <c r="AU318" s="241" t="s">
        <v>83</v>
      </c>
      <c r="AV318" s="14" t="s">
        <v>122</v>
      </c>
      <c r="AW318" s="14" t="s">
        <v>35</v>
      </c>
      <c r="AX318" s="14" t="s">
        <v>81</v>
      </c>
      <c r="AY318" s="241" t="s">
        <v>114</v>
      </c>
    </row>
    <row r="319" s="12" customFormat="1" ht="25.92" customHeight="1">
      <c r="A319" s="12"/>
      <c r="B319" s="184"/>
      <c r="C319" s="185"/>
      <c r="D319" s="186" t="s">
        <v>75</v>
      </c>
      <c r="E319" s="187" t="s">
        <v>323</v>
      </c>
      <c r="F319" s="187" t="s">
        <v>324</v>
      </c>
      <c r="G319" s="185"/>
      <c r="H319" s="185"/>
      <c r="I319" s="188"/>
      <c r="J319" s="189">
        <f>BK319</f>
        <v>0</v>
      </c>
      <c r="K319" s="185"/>
      <c r="L319" s="190"/>
      <c r="M319" s="191"/>
      <c r="N319" s="192"/>
      <c r="O319" s="192"/>
      <c r="P319" s="193">
        <f>SUM(P320:P325)</f>
        <v>0</v>
      </c>
      <c r="Q319" s="192"/>
      <c r="R319" s="193">
        <f>SUM(R320:R325)</f>
        <v>0</v>
      </c>
      <c r="S319" s="192"/>
      <c r="T319" s="194">
        <f>SUM(T320:T325)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95" t="s">
        <v>122</v>
      </c>
      <c r="AT319" s="196" t="s">
        <v>75</v>
      </c>
      <c r="AU319" s="196" t="s">
        <v>76</v>
      </c>
      <c r="AY319" s="195" t="s">
        <v>114</v>
      </c>
      <c r="BK319" s="197">
        <f>SUM(BK320:BK325)</f>
        <v>0</v>
      </c>
    </row>
    <row r="320" s="2" customFormat="1" ht="16.5" customHeight="1">
      <c r="A320" s="41"/>
      <c r="B320" s="42"/>
      <c r="C320" s="200" t="s">
        <v>325</v>
      </c>
      <c r="D320" s="200" t="s">
        <v>117</v>
      </c>
      <c r="E320" s="201" t="s">
        <v>326</v>
      </c>
      <c r="F320" s="202" t="s">
        <v>327</v>
      </c>
      <c r="G320" s="203" t="s">
        <v>328</v>
      </c>
      <c r="H320" s="204">
        <v>50</v>
      </c>
      <c r="I320" s="205"/>
      <c r="J320" s="206">
        <f>ROUND(I320*H320,2)</f>
        <v>0</v>
      </c>
      <c r="K320" s="202" t="s">
        <v>121</v>
      </c>
      <c r="L320" s="47"/>
      <c r="M320" s="207" t="s">
        <v>28</v>
      </c>
      <c r="N320" s="208" t="s">
        <v>47</v>
      </c>
      <c r="O320" s="87"/>
      <c r="P320" s="209">
        <f>O320*H320</f>
        <v>0</v>
      </c>
      <c r="Q320" s="209">
        <v>0</v>
      </c>
      <c r="R320" s="209">
        <f>Q320*H320</f>
        <v>0</v>
      </c>
      <c r="S320" s="209">
        <v>0</v>
      </c>
      <c r="T320" s="210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1" t="s">
        <v>329</v>
      </c>
      <c r="AT320" s="211" t="s">
        <v>117</v>
      </c>
      <c r="AU320" s="211" t="s">
        <v>81</v>
      </c>
      <c r="AY320" s="20" t="s">
        <v>114</v>
      </c>
      <c r="BE320" s="212">
        <f>IF(N320="základní",J320,0)</f>
        <v>0</v>
      </c>
      <c r="BF320" s="212">
        <f>IF(N320="snížená",J320,0)</f>
        <v>0</v>
      </c>
      <c r="BG320" s="212">
        <f>IF(N320="zákl. přenesená",J320,0)</f>
        <v>0</v>
      </c>
      <c r="BH320" s="212">
        <f>IF(N320="sníž. přenesená",J320,0)</f>
        <v>0</v>
      </c>
      <c r="BI320" s="212">
        <f>IF(N320="nulová",J320,0)</f>
        <v>0</v>
      </c>
      <c r="BJ320" s="20" t="s">
        <v>81</v>
      </c>
      <c r="BK320" s="212">
        <f>ROUND(I320*H320,2)</f>
        <v>0</v>
      </c>
      <c r="BL320" s="20" t="s">
        <v>329</v>
      </c>
      <c r="BM320" s="211" t="s">
        <v>330</v>
      </c>
    </row>
    <row r="321" s="2" customFormat="1">
      <c r="A321" s="41"/>
      <c r="B321" s="42"/>
      <c r="C321" s="43"/>
      <c r="D321" s="213" t="s">
        <v>124</v>
      </c>
      <c r="E321" s="43"/>
      <c r="F321" s="214" t="s">
        <v>331</v>
      </c>
      <c r="G321" s="43"/>
      <c r="H321" s="43"/>
      <c r="I321" s="215"/>
      <c r="J321" s="43"/>
      <c r="K321" s="43"/>
      <c r="L321" s="47"/>
      <c r="M321" s="216"/>
      <c r="N321" s="217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124</v>
      </c>
      <c r="AU321" s="20" t="s">
        <v>81</v>
      </c>
    </row>
    <row r="322" s="2" customFormat="1">
      <c r="A322" s="41"/>
      <c r="B322" s="42"/>
      <c r="C322" s="43"/>
      <c r="D322" s="218" t="s">
        <v>126</v>
      </c>
      <c r="E322" s="43"/>
      <c r="F322" s="219" t="s">
        <v>332</v>
      </c>
      <c r="G322" s="43"/>
      <c r="H322" s="43"/>
      <c r="I322" s="215"/>
      <c r="J322" s="43"/>
      <c r="K322" s="43"/>
      <c r="L322" s="47"/>
      <c r="M322" s="216"/>
      <c r="N322" s="217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126</v>
      </c>
      <c r="AU322" s="20" t="s">
        <v>81</v>
      </c>
    </row>
    <row r="323" s="2" customFormat="1" ht="16.5" customHeight="1">
      <c r="A323" s="41"/>
      <c r="B323" s="42"/>
      <c r="C323" s="200" t="s">
        <v>333</v>
      </c>
      <c r="D323" s="200" t="s">
        <v>117</v>
      </c>
      <c r="E323" s="201" t="s">
        <v>334</v>
      </c>
      <c r="F323" s="202" t="s">
        <v>335</v>
      </c>
      <c r="G323" s="203" t="s">
        <v>328</v>
      </c>
      <c r="H323" s="204">
        <v>50</v>
      </c>
      <c r="I323" s="205"/>
      <c r="J323" s="206">
        <f>ROUND(I323*H323,2)</f>
        <v>0</v>
      </c>
      <c r="K323" s="202" t="s">
        <v>121</v>
      </c>
      <c r="L323" s="47"/>
      <c r="M323" s="207" t="s">
        <v>28</v>
      </c>
      <c r="N323" s="208" t="s">
        <v>47</v>
      </c>
      <c r="O323" s="87"/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10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1" t="s">
        <v>329</v>
      </c>
      <c r="AT323" s="211" t="s">
        <v>117</v>
      </c>
      <c r="AU323" s="211" t="s">
        <v>81</v>
      </c>
      <c r="AY323" s="20" t="s">
        <v>114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20" t="s">
        <v>81</v>
      </c>
      <c r="BK323" s="212">
        <f>ROUND(I323*H323,2)</f>
        <v>0</v>
      </c>
      <c r="BL323" s="20" t="s">
        <v>329</v>
      </c>
      <c r="BM323" s="211" t="s">
        <v>336</v>
      </c>
    </row>
    <row r="324" s="2" customFormat="1">
      <c r="A324" s="41"/>
      <c r="B324" s="42"/>
      <c r="C324" s="43"/>
      <c r="D324" s="213" t="s">
        <v>124</v>
      </c>
      <c r="E324" s="43"/>
      <c r="F324" s="214" t="s">
        <v>337</v>
      </c>
      <c r="G324" s="43"/>
      <c r="H324" s="43"/>
      <c r="I324" s="215"/>
      <c r="J324" s="43"/>
      <c r="K324" s="43"/>
      <c r="L324" s="47"/>
      <c r="M324" s="216"/>
      <c r="N324" s="217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124</v>
      </c>
      <c r="AU324" s="20" t="s">
        <v>81</v>
      </c>
    </row>
    <row r="325" s="2" customFormat="1">
      <c r="A325" s="41"/>
      <c r="B325" s="42"/>
      <c r="C325" s="43"/>
      <c r="D325" s="218" t="s">
        <v>126</v>
      </c>
      <c r="E325" s="43"/>
      <c r="F325" s="219" t="s">
        <v>338</v>
      </c>
      <c r="G325" s="43"/>
      <c r="H325" s="43"/>
      <c r="I325" s="215"/>
      <c r="J325" s="43"/>
      <c r="K325" s="43"/>
      <c r="L325" s="47"/>
      <c r="M325" s="216"/>
      <c r="N325" s="217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126</v>
      </c>
      <c r="AU325" s="20" t="s">
        <v>81</v>
      </c>
    </row>
    <row r="326" s="12" customFormat="1" ht="25.92" customHeight="1">
      <c r="A326" s="12"/>
      <c r="B326" s="184"/>
      <c r="C326" s="185"/>
      <c r="D326" s="186" t="s">
        <v>75</v>
      </c>
      <c r="E326" s="187" t="s">
        <v>339</v>
      </c>
      <c r="F326" s="187" t="s">
        <v>340</v>
      </c>
      <c r="G326" s="185"/>
      <c r="H326" s="185"/>
      <c r="I326" s="188"/>
      <c r="J326" s="189">
        <f>BK326</f>
        <v>0</v>
      </c>
      <c r="K326" s="185"/>
      <c r="L326" s="190"/>
      <c r="M326" s="191"/>
      <c r="N326" s="192"/>
      <c r="O326" s="192"/>
      <c r="P326" s="193">
        <f>P327+P331</f>
        <v>0</v>
      </c>
      <c r="Q326" s="192"/>
      <c r="R326" s="193">
        <f>R327+R331</f>
        <v>0</v>
      </c>
      <c r="S326" s="192"/>
      <c r="T326" s="194">
        <f>T327+T331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5" t="s">
        <v>152</v>
      </c>
      <c r="AT326" s="196" t="s">
        <v>75</v>
      </c>
      <c r="AU326" s="196" t="s">
        <v>76</v>
      </c>
      <c r="AY326" s="195" t="s">
        <v>114</v>
      </c>
      <c r="BK326" s="197">
        <f>BK327+BK331</f>
        <v>0</v>
      </c>
    </row>
    <row r="327" s="12" customFormat="1" ht="22.8" customHeight="1">
      <c r="A327" s="12"/>
      <c r="B327" s="184"/>
      <c r="C327" s="185"/>
      <c r="D327" s="186" t="s">
        <v>75</v>
      </c>
      <c r="E327" s="198" t="s">
        <v>341</v>
      </c>
      <c r="F327" s="198" t="s">
        <v>342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SUM(P328:P330)</f>
        <v>0</v>
      </c>
      <c r="Q327" s="192"/>
      <c r="R327" s="193">
        <f>SUM(R328:R330)</f>
        <v>0</v>
      </c>
      <c r="S327" s="192"/>
      <c r="T327" s="194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5" t="s">
        <v>152</v>
      </c>
      <c r="AT327" s="196" t="s">
        <v>75</v>
      </c>
      <c r="AU327" s="196" t="s">
        <v>81</v>
      </c>
      <c r="AY327" s="195" t="s">
        <v>114</v>
      </c>
      <c r="BK327" s="197">
        <f>SUM(BK328:BK330)</f>
        <v>0</v>
      </c>
    </row>
    <row r="328" s="2" customFormat="1" ht="16.5" customHeight="1">
      <c r="A328" s="41"/>
      <c r="B328" s="42"/>
      <c r="C328" s="200" t="s">
        <v>343</v>
      </c>
      <c r="D328" s="200" t="s">
        <v>117</v>
      </c>
      <c r="E328" s="201" t="s">
        <v>344</v>
      </c>
      <c r="F328" s="202" t="s">
        <v>342</v>
      </c>
      <c r="G328" s="203" t="s">
        <v>242</v>
      </c>
      <c r="H328" s="273"/>
      <c r="I328" s="205"/>
      <c r="J328" s="206">
        <f>ROUND(I328*H328,2)</f>
        <v>0</v>
      </c>
      <c r="K328" s="202" t="s">
        <v>121</v>
      </c>
      <c r="L328" s="47"/>
      <c r="M328" s="207" t="s">
        <v>28</v>
      </c>
      <c r="N328" s="208" t="s">
        <v>47</v>
      </c>
      <c r="O328" s="87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1" t="s">
        <v>345</v>
      </c>
      <c r="AT328" s="211" t="s">
        <v>117</v>
      </c>
      <c r="AU328" s="211" t="s">
        <v>83</v>
      </c>
      <c r="AY328" s="20" t="s">
        <v>114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20" t="s">
        <v>81</v>
      </c>
      <c r="BK328" s="212">
        <f>ROUND(I328*H328,2)</f>
        <v>0</v>
      </c>
      <c r="BL328" s="20" t="s">
        <v>345</v>
      </c>
      <c r="BM328" s="211" t="s">
        <v>346</v>
      </c>
    </row>
    <row r="329" s="2" customFormat="1">
      <c r="A329" s="41"/>
      <c r="B329" s="42"/>
      <c r="C329" s="43"/>
      <c r="D329" s="213" t="s">
        <v>124</v>
      </c>
      <c r="E329" s="43"/>
      <c r="F329" s="214" t="s">
        <v>342</v>
      </c>
      <c r="G329" s="43"/>
      <c r="H329" s="43"/>
      <c r="I329" s="215"/>
      <c r="J329" s="43"/>
      <c r="K329" s="43"/>
      <c r="L329" s="47"/>
      <c r="M329" s="216"/>
      <c r="N329" s="217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124</v>
      </c>
      <c r="AU329" s="20" t="s">
        <v>83</v>
      </c>
    </row>
    <row r="330" s="2" customFormat="1">
      <c r="A330" s="41"/>
      <c r="B330" s="42"/>
      <c r="C330" s="43"/>
      <c r="D330" s="218" t="s">
        <v>126</v>
      </c>
      <c r="E330" s="43"/>
      <c r="F330" s="219" t="s">
        <v>347</v>
      </c>
      <c r="G330" s="43"/>
      <c r="H330" s="43"/>
      <c r="I330" s="215"/>
      <c r="J330" s="43"/>
      <c r="K330" s="43"/>
      <c r="L330" s="47"/>
      <c r="M330" s="216"/>
      <c r="N330" s="217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126</v>
      </c>
      <c r="AU330" s="20" t="s">
        <v>83</v>
      </c>
    </row>
    <row r="331" s="12" customFormat="1" ht="22.8" customHeight="1">
      <c r="A331" s="12"/>
      <c r="B331" s="184"/>
      <c r="C331" s="185"/>
      <c r="D331" s="186" t="s">
        <v>75</v>
      </c>
      <c r="E331" s="198" t="s">
        <v>348</v>
      </c>
      <c r="F331" s="198" t="s">
        <v>349</v>
      </c>
      <c r="G331" s="185"/>
      <c r="H331" s="185"/>
      <c r="I331" s="188"/>
      <c r="J331" s="199">
        <f>BK331</f>
        <v>0</v>
      </c>
      <c r="K331" s="185"/>
      <c r="L331" s="190"/>
      <c r="M331" s="191"/>
      <c r="N331" s="192"/>
      <c r="O331" s="192"/>
      <c r="P331" s="193">
        <f>SUM(P332:P334)</f>
        <v>0</v>
      </c>
      <c r="Q331" s="192"/>
      <c r="R331" s="193">
        <f>SUM(R332:R334)</f>
        <v>0</v>
      </c>
      <c r="S331" s="192"/>
      <c r="T331" s="194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5" t="s">
        <v>152</v>
      </c>
      <c r="AT331" s="196" t="s">
        <v>75</v>
      </c>
      <c r="AU331" s="196" t="s">
        <v>81</v>
      </c>
      <c r="AY331" s="195" t="s">
        <v>114</v>
      </c>
      <c r="BK331" s="197">
        <f>SUM(BK332:BK334)</f>
        <v>0</v>
      </c>
    </row>
    <row r="332" s="2" customFormat="1" ht="16.5" customHeight="1">
      <c r="A332" s="41"/>
      <c r="B332" s="42"/>
      <c r="C332" s="200" t="s">
        <v>350</v>
      </c>
      <c r="D332" s="200" t="s">
        <v>117</v>
      </c>
      <c r="E332" s="201" t="s">
        <v>351</v>
      </c>
      <c r="F332" s="202" t="s">
        <v>352</v>
      </c>
      <c r="G332" s="203" t="s">
        <v>242</v>
      </c>
      <c r="H332" s="273"/>
      <c r="I332" s="205"/>
      <c r="J332" s="206">
        <f>ROUND(I332*H332,2)</f>
        <v>0</v>
      </c>
      <c r="K332" s="202" t="s">
        <v>121</v>
      </c>
      <c r="L332" s="47"/>
      <c r="M332" s="207" t="s">
        <v>28</v>
      </c>
      <c r="N332" s="208" t="s">
        <v>47</v>
      </c>
      <c r="O332" s="87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1" t="s">
        <v>345</v>
      </c>
      <c r="AT332" s="211" t="s">
        <v>117</v>
      </c>
      <c r="AU332" s="211" t="s">
        <v>83</v>
      </c>
      <c r="AY332" s="20" t="s">
        <v>114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20" t="s">
        <v>81</v>
      </c>
      <c r="BK332" s="212">
        <f>ROUND(I332*H332,2)</f>
        <v>0</v>
      </c>
      <c r="BL332" s="20" t="s">
        <v>345</v>
      </c>
      <c r="BM332" s="211" t="s">
        <v>353</v>
      </c>
    </row>
    <row r="333" s="2" customFormat="1">
      <c r="A333" s="41"/>
      <c r="B333" s="42"/>
      <c r="C333" s="43"/>
      <c r="D333" s="213" t="s">
        <v>124</v>
      </c>
      <c r="E333" s="43"/>
      <c r="F333" s="214" t="s">
        <v>352</v>
      </c>
      <c r="G333" s="43"/>
      <c r="H333" s="43"/>
      <c r="I333" s="215"/>
      <c r="J333" s="43"/>
      <c r="K333" s="43"/>
      <c r="L333" s="47"/>
      <c r="M333" s="216"/>
      <c r="N333" s="217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124</v>
      </c>
      <c r="AU333" s="20" t="s">
        <v>83</v>
      </c>
    </row>
    <row r="334" s="2" customFormat="1">
      <c r="A334" s="41"/>
      <c r="B334" s="42"/>
      <c r="C334" s="43"/>
      <c r="D334" s="218" t="s">
        <v>126</v>
      </c>
      <c r="E334" s="43"/>
      <c r="F334" s="219" t="s">
        <v>354</v>
      </c>
      <c r="G334" s="43"/>
      <c r="H334" s="43"/>
      <c r="I334" s="215"/>
      <c r="J334" s="43"/>
      <c r="K334" s="43"/>
      <c r="L334" s="47"/>
      <c r="M334" s="274"/>
      <c r="N334" s="275"/>
      <c r="O334" s="276"/>
      <c r="P334" s="276"/>
      <c r="Q334" s="276"/>
      <c r="R334" s="276"/>
      <c r="S334" s="276"/>
      <c r="T334" s="277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126</v>
      </c>
      <c r="AU334" s="20" t="s">
        <v>83</v>
      </c>
    </row>
    <row r="335" s="2" customFormat="1" ht="6.96" customHeight="1">
      <c r="A335" s="41"/>
      <c r="B335" s="62"/>
      <c r="C335" s="63"/>
      <c r="D335" s="63"/>
      <c r="E335" s="63"/>
      <c r="F335" s="63"/>
      <c r="G335" s="63"/>
      <c r="H335" s="63"/>
      <c r="I335" s="63"/>
      <c r="J335" s="63"/>
      <c r="K335" s="63"/>
      <c r="L335" s="47"/>
      <c r="M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</row>
  </sheetData>
  <sheetProtection sheet="1" autoFilter="0" formatColumns="0" formatRows="0" objects="1" scenarios="1" spinCount="100000" saltValue="apK70/OY3TNKlGtB8TmtDMfbVuDxoGYd3lT9Ne7h6eCaWR7CkurQhRUQY9RtOoRBbLG8yN+QZ9zz+xL8OBIUcg==" hashValue="wekviSPo8LUmeXGPjQhIdYGBN3eAPyxQBUEFFPQ4xWIvmaYrmLfdI7HTEHnHSrKv2lUID5e9WWZkgY+eQjjS0w==" algorithmName="SHA-512" password="CC35"/>
  <autoFilter ref="C82:K334"/>
  <mergeCells count="6">
    <mergeCell ref="E7:H7"/>
    <mergeCell ref="E16:H16"/>
    <mergeCell ref="E25:H25"/>
    <mergeCell ref="E46:H46"/>
    <mergeCell ref="E75:H75"/>
    <mergeCell ref="L2:V2"/>
  </mergeCells>
  <hyperlinks>
    <hyperlink ref="F88" r:id="rId1" display="https://podminky.urs.cz/item/CS_URS_2023_02/941121111"/>
    <hyperlink ref="F93" r:id="rId2" display="https://podminky.urs.cz/item/CS_URS_2023_02/941121211"/>
    <hyperlink ref="F99" r:id="rId3" display="https://podminky.urs.cz/item/CS_URS_2023_02/941121811"/>
    <hyperlink ref="F104" r:id="rId4" display="https://podminky.urs.cz/item/CS_URS_2023_02/977271110"/>
    <hyperlink ref="F109" r:id="rId5" display="https://podminky.urs.cz/item/CS_URS_2023_02/762081150"/>
    <hyperlink ref="F114" r:id="rId6" display="https://podminky.urs.cz/item/CS_URS_2023_02/762085111"/>
    <hyperlink ref="F124" r:id="rId7" display="https://podminky.urs.cz/item/CS_URS_2023_02/762085123"/>
    <hyperlink ref="F129" r:id="rId8" display="https://podminky.urs.cz/item/CS_URS_2023_02/762723421"/>
    <hyperlink ref="F139" r:id="rId9" display="https://podminky.urs.cz/item/CS_URS_2023_02/762723441"/>
    <hyperlink ref="F173" r:id="rId10" display="https://podminky.urs.cz/item/CS_URS_2023_02/762795000"/>
    <hyperlink ref="F178" r:id="rId11" display="https://podminky.urs.cz/item/CS_URS_2023_02/998762201"/>
    <hyperlink ref="F182" r:id="rId12" display="https://podminky.urs.cz/item/CS_URS_2023_02/767995112"/>
    <hyperlink ref="F193" r:id="rId13" display="https://podminky.urs.cz/item/CS_URS_2023_02/998767201"/>
    <hyperlink ref="F197" r:id="rId14" display="https://podminky.urs.cz/item/CS_URS_2023_02/783201201"/>
    <hyperlink ref="F229" r:id="rId15" display="https://podminky.urs.cz/item/CS_URS_2023_02/783201401"/>
    <hyperlink ref="F261" r:id="rId16" display="https://podminky.urs.cz/item/CS_URS_2023_02/783213121"/>
    <hyperlink ref="F293" r:id="rId17" display="https://podminky.urs.cz/item/CS_URS_2023_02/783301303"/>
    <hyperlink ref="F300" r:id="rId18" display="https://podminky.urs.cz/item/CS_URS_2023_02/783301311"/>
    <hyperlink ref="F307" r:id="rId19" display="https://podminky.urs.cz/item/CS_URS_2023_02/783301401"/>
    <hyperlink ref="F314" r:id="rId20" display="https://podminky.urs.cz/item/CS_URS_2023_02/783314201"/>
    <hyperlink ref="F322" r:id="rId21" display="https://podminky.urs.cz/item/CS_URS_2023_02/HZS1291"/>
    <hyperlink ref="F325" r:id="rId22" display="https://podminky.urs.cz/item/CS_URS_2023_02/HZS2112"/>
    <hyperlink ref="F330" r:id="rId23" display="https://podminky.urs.cz/item/CS_URS_2023_02/030001000"/>
    <hyperlink ref="F334" r:id="rId24" display="https://podminky.urs.cz/item/CS_URS_2023_02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355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356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357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358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359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360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361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362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363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364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365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80</v>
      </c>
      <c r="F18" s="289" t="s">
        <v>366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367</v>
      </c>
      <c r="F19" s="289" t="s">
        <v>368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369</v>
      </c>
      <c r="F20" s="289" t="s">
        <v>370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371</v>
      </c>
      <c r="F21" s="289" t="s">
        <v>372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373</v>
      </c>
      <c r="F22" s="289" t="s">
        <v>374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375</v>
      </c>
      <c r="F23" s="289" t="s">
        <v>376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377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378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379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380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381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382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383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384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385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100</v>
      </c>
      <c r="F36" s="289"/>
      <c r="G36" s="289" t="s">
        <v>386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387</v>
      </c>
      <c r="F37" s="289"/>
      <c r="G37" s="289" t="s">
        <v>388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57</v>
      </c>
      <c r="F38" s="289"/>
      <c r="G38" s="289" t="s">
        <v>389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58</v>
      </c>
      <c r="F39" s="289"/>
      <c r="G39" s="289" t="s">
        <v>390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101</v>
      </c>
      <c r="F40" s="289"/>
      <c r="G40" s="289" t="s">
        <v>391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102</v>
      </c>
      <c r="F41" s="289"/>
      <c r="G41" s="289" t="s">
        <v>392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393</v>
      </c>
      <c r="F42" s="289"/>
      <c r="G42" s="289" t="s">
        <v>394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395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396</v>
      </c>
      <c r="F44" s="289"/>
      <c r="G44" s="289" t="s">
        <v>397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104</v>
      </c>
      <c r="F45" s="289"/>
      <c r="G45" s="289" t="s">
        <v>398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399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400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401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402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403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404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405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406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407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408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409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410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411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412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413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414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415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416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417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418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419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420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421</v>
      </c>
      <c r="D76" s="307"/>
      <c r="E76" s="307"/>
      <c r="F76" s="307" t="s">
        <v>422</v>
      </c>
      <c r="G76" s="308"/>
      <c r="H76" s="307" t="s">
        <v>58</v>
      </c>
      <c r="I76" s="307" t="s">
        <v>61</v>
      </c>
      <c r="J76" s="307" t="s">
        <v>423</v>
      </c>
      <c r="K76" s="306"/>
    </row>
    <row r="77" s="1" customFormat="1" ht="17.25" customHeight="1">
      <c r="B77" s="304"/>
      <c r="C77" s="309" t="s">
        <v>424</v>
      </c>
      <c r="D77" s="309"/>
      <c r="E77" s="309"/>
      <c r="F77" s="310" t="s">
        <v>425</v>
      </c>
      <c r="G77" s="311"/>
      <c r="H77" s="309"/>
      <c r="I77" s="309"/>
      <c r="J77" s="309" t="s">
        <v>426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57</v>
      </c>
      <c r="D79" s="314"/>
      <c r="E79" s="314"/>
      <c r="F79" s="315" t="s">
        <v>427</v>
      </c>
      <c r="G79" s="316"/>
      <c r="H79" s="292" t="s">
        <v>428</v>
      </c>
      <c r="I79" s="292" t="s">
        <v>429</v>
      </c>
      <c r="J79" s="292">
        <v>20</v>
      </c>
      <c r="K79" s="306"/>
    </row>
    <row r="80" s="1" customFormat="1" ht="15" customHeight="1">
      <c r="B80" s="304"/>
      <c r="C80" s="292" t="s">
        <v>430</v>
      </c>
      <c r="D80" s="292"/>
      <c r="E80" s="292"/>
      <c r="F80" s="315" t="s">
        <v>427</v>
      </c>
      <c r="G80" s="316"/>
      <c r="H80" s="292" t="s">
        <v>431</v>
      </c>
      <c r="I80" s="292" t="s">
        <v>429</v>
      </c>
      <c r="J80" s="292">
        <v>120</v>
      </c>
      <c r="K80" s="306"/>
    </row>
    <row r="81" s="1" customFormat="1" ht="15" customHeight="1">
      <c r="B81" s="317"/>
      <c r="C81" s="292" t="s">
        <v>432</v>
      </c>
      <c r="D81" s="292"/>
      <c r="E81" s="292"/>
      <c r="F81" s="315" t="s">
        <v>433</v>
      </c>
      <c r="G81" s="316"/>
      <c r="H81" s="292" t="s">
        <v>434</v>
      </c>
      <c r="I81" s="292" t="s">
        <v>429</v>
      </c>
      <c r="J81" s="292">
        <v>50</v>
      </c>
      <c r="K81" s="306"/>
    </row>
    <row r="82" s="1" customFormat="1" ht="15" customHeight="1">
      <c r="B82" s="317"/>
      <c r="C82" s="292" t="s">
        <v>435</v>
      </c>
      <c r="D82" s="292"/>
      <c r="E82" s="292"/>
      <c r="F82" s="315" t="s">
        <v>427</v>
      </c>
      <c r="G82" s="316"/>
      <c r="H82" s="292" t="s">
        <v>436</v>
      </c>
      <c r="I82" s="292" t="s">
        <v>437</v>
      </c>
      <c r="J82" s="292"/>
      <c r="K82" s="306"/>
    </row>
    <row r="83" s="1" customFormat="1" ht="15" customHeight="1">
      <c r="B83" s="317"/>
      <c r="C83" s="318" t="s">
        <v>438</v>
      </c>
      <c r="D83" s="318"/>
      <c r="E83" s="318"/>
      <c r="F83" s="319" t="s">
        <v>433</v>
      </c>
      <c r="G83" s="318"/>
      <c r="H83" s="318" t="s">
        <v>439</v>
      </c>
      <c r="I83" s="318" t="s">
        <v>429</v>
      </c>
      <c r="J83" s="318">
        <v>15</v>
      </c>
      <c r="K83" s="306"/>
    </row>
    <row r="84" s="1" customFormat="1" ht="15" customHeight="1">
      <c r="B84" s="317"/>
      <c r="C84" s="318" t="s">
        <v>440</v>
      </c>
      <c r="D84" s="318"/>
      <c r="E84" s="318"/>
      <c r="F84" s="319" t="s">
        <v>433</v>
      </c>
      <c r="G84" s="318"/>
      <c r="H84" s="318" t="s">
        <v>441</v>
      </c>
      <c r="I84" s="318" t="s">
        <v>429</v>
      </c>
      <c r="J84" s="318">
        <v>15</v>
      </c>
      <c r="K84" s="306"/>
    </row>
    <row r="85" s="1" customFormat="1" ht="15" customHeight="1">
      <c r="B85" s="317"/>
      <c r="C85" s="318" t="s">
        <v>442</v>
      </c>
      <c r="D85" s="318"/>
      <c r="E85" s="318"/>
      <c r="F85" s="319" t="s">
        <v>433</v>
      </c>
      <c r="G85" s="318"/>
      <c r="H85" s="318" t="s">
        <v>443</v>
      </c>
      <c r="I85" s="318" t="s">
        <v>429</v>
      </c>
      <c r="J85" s="318">
        <v>20</v>
      </c>
      <c r="K85" s="306"/>
    </row>
    <row r="86" s="1" customFormat="1" ht="15" customHeight="1">
      <c r="B86" s="317"/>
      <c r="C86" s="318" t="s">
        <v>444</v>
      </c>
      <c r="D86" s="318"/>
      <c r="E86" s="318"/>
      <c r="F86" s="319" t="s">
        <v>433</v>
      </c>
      <c r="G86" s="318"/>
      <c r="H86" s="318" t="s">
        <v>445</v>
      </c>
      <c r="I86" s="318" t="s">
        <v>429</v>
      </c>
      <c r="J86" s="318">
        <v>20</v>
      </c>
      <c r="K86" s="306"/>
    </row>
    <row r="87" s="1" customFormat="1" ht="15" customHeight="1">
      <c r="B87" s="317"/>
      <c r="C87" s="292" t="s">
        <v>446</v>
      </c>
      <c r="D87" s="292"/>
      <c r="E87" s="292"/>
      <c r="F87" s="315" t="s">
        <v>433</v>
      </c>
      <c r="G87" s="316"/>
      <c r="H87" s="292" t="s">
        <v>447</v>
      </c>
      <c r="I87" s="292" t="s">
        <v>429</v>
      </c>
      <c r="J87" s="292">
        <v>50</v>
      </c>
      <c r="K87" s="306"/>
    </row>
    <row r="88" s="1" customFormat="1" ht="15" customHeight="1">
      <c r="B88" s="317"/>
      <c r="C88" s="292" t="s">
        <v>448</v>
      </c>
      <c r="D88" s="292"/>
      <c r="E88" s="292"/>
      <c r="F88" s="315" t="s">
        <v>433</v>
      </c>
      <c r="G88" s="316"/>
      <c r="H88" s="292" t="s">
        <v>449</v>
      </c>
      <c r="I88" s="292" t="s">
        <v>429</v>
      </c>
      <c r="J88" s="292">
        <v>20</v>
      </c>
      <c r="K88" s="306"/>
    </row>
    <row r="89" s="1" customFormat="1" ht="15" customHeight="1">
      <c r="B89" s="317"/>
      <c r="C89" s="292" t="s">
        <v>450</v>
      </c>
      <c r="D89" s="292"/>
      <c r="E89" s="292"/>
      <c r="F89" s="315" t="s">
        <v>433</v>
      </c>
      <c r="G89" s="316"/>
      <c r="H89" s="292" t="s">
        <v>451</v>
      </c>
      <c r="I89" s="292" t="s">
        <v>429</v>
      </c>
      <c r="J89" s="292">
        <v>20</v>
      </c>
      <c r="K89" s="306"/>
    </row>
    <row r="90" s="1" customFormat="1" ht="15" customHeight="1">
      <c r="B90" s="317"/>
      <c r="C90" s="292" t="s">
        <v>452</v>
      </c>
      <c r="D90" s="292"/>
      <c r="E90" s="292"/>
      <c r="F90" s="315" t="s">
        <v>433</v>
      </c>
      <c r="G90" s="316"/>
      <c r="H90" s="292" t="s">
        <v>453</v>
      </c>
      <c r="I90" s="292" t="s">
        <v>429</v>
      </c>
      <c r="J90" s="292">
        <v>50</v>
      </c>
      <c r="K90" s="306"/>
    </row>
    <row r="91" s="1" customFormat="1" ht="15" customHeight="1">
      <c r="B91" s="317"/>
      <c r="C91" s="292" t="s">
        <v>454</v>
      </c>
      <c r="D91" s="292"/>
      <c r="E91" s="292"/>
      <c r="F91" s="315" t="s">
        <v>433</v>
      </c>
      <c r="G91" s="316"/>
      <c r="H91" s="292" t="s">
        <v>454</v>
      </c>
      <c r="I91" s="292" t="s">
        <v>429</v>
      </c>
      <c r="J91" s="292">
        <v>50</v>
      </c>
      <c r="K91" s="306"/>
    </row>
    <row r="92" s="1" customFormat="1" ht="15" customHeight="1">
      <c r="B92" s="317"/>
      <c r="C92" s="292" t="s">
        <v>455</v>
      </c>
      <c r="D92" s="292"/>
      <c r="E92" s="292"/>
      <c r="F92" s="315" t="s">
        <v>433</v>
      </c>
      <c r="G92" s="316"/>
      <c r="H92" s="292" t="s">
        <v>456</v>
      </c>
      <c r="I92" s="292" t="s">
        <v>429</v>
      </c>
      <c r="J92" s="292">
        <v>255</v>
      </c>
      <c r="K92" s="306"/>
    </row>
    <row r="93" s="1" customFormat="1" ht="15" customHeight="1">
      <c r="B93" s="317"/>
      <c r="C93" s="292" t="s">
        <v>457</v>
      </c>
      <c r="D93" s="292"/>
      <c r="E93" s="292"/>
      <c r="F93" s="315" t="s">
        <v>427</v>
      </c>
      <c r="G93" s="316"/>
      <c r="H93" s="292" t="s">
        <v>458</v>
      </c>
      <c r="I93" s="292" t="s">
        <v>459</v>
      </c>
      <c r="J93" s="292"/>
      <c r="K93" s="306"/>
    </row>
    <row r="94" s="1" customFormat="1" ht="15" customHeight="1">
      <c r="B94" s="317"/>
      <c r="C94" s="292" t="s">
        <v>460</v>
      </c>
      <c r="D94" s="292"/>
      <c r="E94" s="292"/>
      <c r="F94" s="315" t="s">
        <v>427</v>
      </c>
      <c r="G94" s="316"/>
      <c r="H94" s="292" t="s">
        <v>461</v>
      </c>
      <c r="I94" s="292" t="s">
        <v>462</v>
      </c>
      <c r="J94" s="292"/>
      <c r="K94" s="306"/>
    </row>
    <row r="95" s="1" customFormat="1" ht="15" customHeight="1">
      <c r="B95" s="317"/>
      <c r="C95" s="292" t="s">
        <v>463</v>
      </c>
      <c r="D95" s="292"/>
      <c r="E95" s="292"/>
      <c r="F95" s="315" t="s">
        <v>427</v>
      </c>
      <c r="G95" s="316"/>
      <c r="H95" s="292" t="s">
        <v>463</v>
      </c>
      <c r="I95" s="292" t="s">
        <v>462</v>
      </c>
      <c r="J95" s="292"/>
      <c r="K95" s="306"/>
    </row>
    <row r="96" s="1" customFormat="1" ht="15" customHeight="1">
      <c r="B96" s="317"/>
      <c r="C96" s="292" t="s">
        <v>42</v>
      </c>
      <c r="D96" s="292"/>
      <c r="E96" s="292"/>
      <c r="F96" s="315" t="s">
        <v>427</v>
      </c>
      <c r="G96" s="316"/>
      <c r="H96" s="292" t="s">
        <v>464</v>
      </c>
      <c r="I96" s="292" t="s">
        <v>462</v>
      </c>
      <c r="J96" s="292"/>
      <c r="K96" s="306"/>
    </row>
    <row r="97" s="1" customFormat="1" ht="15" customHeight="1">
      <c r="B97" s="317"/>
      <c r="C97" s="292" t="s">
        <v>52</v>
      </c>
      <c r="D97" s="292"/>
      <c r="E97" s="292"/>
      <c r="F97" s="315" t="s">
        <v>427</v>
      </c>
      <c r="G97" s="316"/>
      <c r="H97" s="292" t="s">
        <v>465</v>
      </c>
      <c r="I97" s="292" t="s">
        <v>462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466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421</v>
      </c>
      <c r="D103" s="307"/>
      <c r="E103" s="307"/>
      <c r="F103" s="307" t="s">
        <v>422</v>
      </c>
      <c r="G103" s="308"/>
      <c r="H103" s="307" t="s">
        <v>58</v>
      </c>
      <c r="I103" s="307" t="s">
        <v>61</v>
      </c>
      <c r="J103" s="307" t="s">
        <v>423</v>
      </c>
      <c r="K103" s="306"/>
    </row>
    <row r="104" s="1" customFormat="1" ht="17.25" customHeight="1">
      <c r="B104" s="304"/>
      <c r="C104" s="309" t="s">
        <v>424</v>
      </c>
      <c r="D104" s="309"/>
      <c r="E104" s="309"/>
      <c r="F104" s="310" t="s">
        <v>425</v>
      </c>
      <c r="G104" s="311"/>
      <c r="H104" s="309"/>
      <c r="I104" s="309"/>
      <c r="J104" s="309" t="s">
        <v>426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57</v>
      </c>
      <c r="D106" s="314"/>
      <c r="E106" s="314"/>
      <c r="F106" s="315" t="s">
        <v>427</v>
      </c>
      <c r="G106" s="292"/>
      <c r="H106" s="292" t="s">
        <v>467</v>
      </c>
      <c r="I106" s="292" t="s">
        <v>429</v>
      </c>
      <c r="J106" s="292">
        <v>20</v>
      </c>
      <c r="K106" s="306"/>
    </row>
    <row r="107" s="1" customFormat="1" ht="15" customHeight="1">
      <c r="B107" s="304"/>
      <c r="C107" s="292" t="s">
        <v>430</v>
      </c>
      <c r="D107" s="292"/>
      <c r="E107" s="292"/>
      <c r="F107" s="315" t="s">
        <v>427</v>
      </c>
      <c r="G107" s="292"/>
      <c r="H107" s="292" t="s">
        <v>467</v>
      </c>
      <c r="I107" s="292" t="s">
        <v>429</v>
      </c>
      <c r="J107" s="292">
        <v>120</v>
      </c>
      <c r="K107" s="306"/>
    </row>
    <row r="108" s="1" customFormat="1" ht="15" customHeight="1">
      <c r="B108" s="317"/>
      <c r="C108" s="292" t="s">
        <v>432</v>
      </c>
      <c r="D108" s="292"/>
      <c r="E108" s="292"/>
      <c r="F108" s="315" t="s">
        <v>433</v>
      </c>
      <c r="G108" s="292"/>
      <c r="H108" s="292" t="s">
        <v>467</v>
      </c>
      <c r="I108" s="292" t="s">
        <v>429</v>
      </c>
      <c r="J108" s="292">
        <v>50</v>
      </c>
      <c r="K108" s="306"/>
    </row>
    <row r="109" s="1" customFormat="1" ht="15" customHeight="1">
      <c r="B109" s="317"/>
      <c r="C109" s="292" t="s">
        <v>435</v>
      </c>
      <c r="D109" s="292"/>
      <c r="E109" s="292"/>
      <c r="F109" s="315" t="s">
        <v>427</v>
      </c>
      <c r="G109" s="292"/>
      <c r="H109" s="292" t="s">
        <v>467</v>
      </c>
      <c r="I109" s="292" t="s">
        <v>437</v>
      </c>
      <c r="J109" s="292"/>
      <c r="K109" s="306"/>
    </row>
    <row r="110" s="1" customFormat="1" ht="15" customHeight="1">
      <c r="B110" s="317"/>
      <c r="C110" s="292" t="s">
        <v>446</v>
      </c>
      <c r="D110" s="292"/>
      <c r="E110" s="292"/>
      <c r="F110" s="315" t="s">
        <v>433</v>
      </c>
      <c r="G110" s="292"/>
      <c r="H110" s="292" t="s">
        <v>467</v>
      </c>
      <c r="I110" s="292" t="s">
        <v>429</v>
      </c>
      <c r="J110" s="292">
        <v>50</v>
      </c>
      <c r="K110" s="306"/>
    </row>
    <row r="111" s="1" customFormat="1" ht="15" customHeight="1">
      <c r="B111" s="317"/>
      <c r="C111" s="292" t="s">
        <v>454</v>
      </c>
      <c r="D111" s="292"/>
      <c r="E111" s="292"/>
      <c r="F111" s="315" t="s">
        <v>433</v>
      </c>
      <c r="G111" s="292"/>
      <c r="H111" s="292" t="s">
        <v>467</v>
      </c>
      <c r="I111" s="292" t="s">
        <v>429</v>
      </c>
      <c r="J111" s="292">
        <v>50</v>
      </c>
      <c r="K111" s="306"/>
    </row>
    <row r="112" s="1" customFormat="1" ht="15" customHeight="1">
      <c r="B112" s="317"/>
      <c r="C112" s="292" t="s">
        <v>452</v>
      </c>
      <c r="D112" s="292"/>
      <c r="E112" s="292"/>
      <c r="F112" s="315" t="s">
        <v>433</v>
      </c>
      <c r="G112" s="292"/>
      <c r="H112" s="292" t="s">
        <v>467</v>
      </c>
      <c r="I112" s="292" t="s">
        <v>429</v>
      </c>
      <c r="J112" s="292">
        <v>50</v>
      </c>
      <c r="K112" s="306"/>
    </row>
    <row r="113" s="1" customFormat="1" ht="15" customHeight="1">
      <c r="B113" s="317"/>
      <c r="C113" s="292" t="s">
        <v>57</v>
      </c>
      <c r="D113" s="292"/>
      <c r="E113" s="292"/>
      <c r="F113" s="315" t="s">
        <v>427</v>
      </c>
      <c r="G113" s="292"/>
      <c r="H113" s="292" t="s">
        <v>468</v>
      </c>
      <c r="I113" s="292" t="s">
        <v>429</v>
      </c>
      <c r="J113" s="292">
        <v>20</v>
      </c>
      <c r="K113" s="306"/>
    </row>
    <row r="114" s="1" customFormat="1" ht="15" customHeight="1">
      <c r="B114" s="317"/>
      <c r="C114" s="292" t="s">
        <v>469</v>
      </c>
      <c r="D114" s="292"/>
      <c r="E114" s="292"/>
      <c r="F114" s="315" t="s">
        <v>427</v>
      </c>
      <c r="G114" s="292"/>
      <c r="H114" s="292" t="s">
        <v>470</v>
      </c>
      <c r="I114" s="292" t="s">
        <v>429</v>
      </c>
      <c r="J114" s="292">
        <v>120</v>
      </c>
      <c r="K114" s="306"/>
    </row>
    <row r="115" s="1" customFormat="1" ht="15" customHeight="1">
      <c r="B115" s="317"/>
      <c r="C115" s="292" t="s">
        <v>42</v>
      </c>
      <c r="D115" s="292"/>
      <c r="E115" s="292"/>
      <c r="F115" s="315" t="s">
        <v>427</v>
      </c>
      <c r="G115" s="292"/>
      <c r="H115" s="292" t="s">
        <v>471</v>
      </c>
      <c r="I115" s="292" t="s">
        <v>462</v>
      </c>
      <c r="J115" s="292"/>
      <c r="K115" s="306"/>
    </row>
    <row r="116" s="1" customFormat="1" ht="15" customHeight="1">
      <c r="B116" s="317"/>
      <c r="C116" s="292" t="s">
        <v>52</v>
      </c>
      <c r="D116" s="292"/>
      <c r="E116" s="292"/>
      <c r="F116" s="315" t="s">
        <v>427</v>
      </c>
      <c r="G116" s="292"/>
      <c r="H116" s="292" t="s">
        <v>472</v>
      </c>
      <c r="I116" s="292" t="s">
        <v>462</v>
      </c>
      <c r="J116" s="292"/>
      <c r="K116" s="306"/>
    </row>
    <row r="117" s="1" customFormat="1" ht="15" customHeight="1">
      <c r="B117" s="317"/>
      <c r="C117" s="292" t="s">
        <v>61</v>
      </c>
      <c r="D117" s="292"/>
      <c r="E117" s="292"/>
      <c r="F117" s="315" t="s">
        <v>427</v>
      </c>
      <c r="G117" s="292"/>
      <c r="H117" s="292" t="s">
        <v>473</v>
      </c>
      <c r="I117" s="292" t="s">
        <v>474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475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421</v>
      </c>
      <c r="D123" s="307"/>
      <c r="E123" s="307"/>
      <c r="F123" s="307" t="s">
        <v>422</v>
      </c>
      <c r="G123" s="308"/>
      <c r="H123" s="307" t="s">
        <v>58</v>
      </c>
      <c r="I123" s="307" t="s">
        <v>61</v>
      </c>
      <c r="J123" s="307" t="s">
        <v>423</v>
      </c>
      <c r="K123" s="336"/>
    </row>
    <row r="124" s="1" customFormat="1" ht="17.25" customHeight="1">
      <c r="B124" s="335"/>
      <c r="C124" s="309" t="s">
        <v>424</v>
      </c>
      <c r="D124" s="309"/>
      <c r="E124" s="309"/>
      <c r="F124" s="310" t="s">
        <v>425</v>
      </c>
      <c r="G124" s="311"/>
      <c r="H124" s="309"/>
      <c r="I124" s="309"/>
      <c r="J124" s="309" t="s">
        <v>426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430</v>
      </c>
      <c r="D126" s="314"/>
      <c r="E126" s="314"/>
      <c r="F126" s="315" t="s">
        <v>427</v>
      </c>
      <c r="G126" s="292"/>
      <c r="H126" s="292" t="s">
        <v>467</v>
      </c>
      <c r="I126" s="292" t="s">
        <v>429</v>
      </c>
      <c r="J126" s="292">
        <v>120</v>
      </c>
      <c r="K126" s="340"/>
    </row>
    <row r="127" s="1" customFormat="1" ht="15" customHeight="1">
      <c r="B127" s="337"/>
      <c r="C127" s="292" t="s">
        <v>476</v>
      </c>
      <c r="D127" s="292"/>
      <c r="E127" s="292"/>
      <c r="F127" s="315" t="s">
        <v>427</v>
      </c>
      <c r="G127" s="292"/>
      <c r="H127" s="292" t="s">
        <v>477</v>
      </c>
      <c r="I127" s="292" t="s">
        <v>429</v>
      </c>
      <c r="J127" s="292" t="s">
        <v>478</v>
      </c>
      <c r="K127" s="340"/>
    </row>
    <row r="128" s="1" customFormat="1" ht="15" customHeight="1">
      <c r="B128" s="337"/>
      <c r="C128" s="292" t="s">
        <v>375</v>
      </c>
      <c r="D128" s="292"/>
      <c r="E128" s="292"/>
      <c r="F128" s="315" t="s">
        <v>427</v>
      </c>
      <c r="G128" s="292"/>
      <c r="H128" s="292" t="s">
        <v>479</v>
      </c>
      <c r="I128" s="292" t="s">
        <v>429</v>
      </c>
      <c r="J128" s="292" t="s">
        <v>478</v>
      </c>
      <c r="K128" s="340"/>
    </row>
    <row r="129" s="1" customFormat="1" ht="15" customHeight="1">
      <c r="B129" s="337"/>
      <c r="C129" s="292" t="s">
        <v>438</v>
      </c>
      <c r="D129" s="292"/>
      <c r="E129" s="292"/>
      <c r="F129" s="315" t="s">
        <v>433</v>
      </c>
      <c r="G129" s="292"/>
      <c r="H129" s="292" t="s">
        <v>439</v>
      </c>
      <c r="I129" s="292" t="s">
        <v>429</v>
      </c>
      <c r="J129" s="292">
        <v>15</v>
      </c>
      <c r="K129" s="340"/>
    </row>
    <row r="130" s="1" customFormat="1" ht="15" customHeight="1">
      <c r="B130" s="337"/>
      <c r="C130" s="318" t="s">
        <v>440</v>
      </c>
      <c r="D130" s="318"/>
      <c r="E130" s="318"/>
      <c r="F130" s="319" t="s">
        <v>433</v>
      </c>
      <c r="G130" s="318"/>
      <c r="H130" s="318" t="s">
        <v>441</v>
      </c>
      <c r="I130" s="318" t="s">
        <v>429</v>
      </c>
      <c r="J130" s="318">
        <v>15</v>
      </c>
      <c r="K130" s="340"/>
    </row>
    <row r="131" s="1" customFormat="1" ht="15" customHeight="1">
      <c r="B131" s="337"/>
      <c r="C131" s="318" t="s">
        <v>442</v>
      </c>
      <c r="D131" s="318"/>
      <c r="E131" s="318"/>
      <c r="F131" s="319" t="s">
        <v>433</v>
      </c>
      <c r="G131" s="318"/>
      <c r="H131" s="318" t="s">
        <v>443</v>
      </c>
      <c r="I131" s="318" t="s">
        <v>429</v>
      </c>
      <c r="J131" s="318">
        <v>20</v>
      </c>
      <c r="K131" s="340"/>
    </row>
    <row r="132" s="1" customFormat="1" ht="15" customHeight="1">
      <c r="B132" s="337"/>
      <c r="C132" s="318" t="s">
        <v>444</v>
      </c>
      <c r="D132" s="318"/>
      <c r="E132" s="318"/>
      <c r="F132" s="319" t="s">
        <v>433</v>
      </c>
      <c r="G132" s="318"/>
      <c r="H132" s="318" t="s">
        <v>445</v>
      </c>
      <c r="I132" s="318" t="s">
        <v>429</v>
      </c>
      <c r="J132" s="318">
        <v>20</v>
      </c>
      <c r="K132" s="340"/>
    </row>
    <row r="133" s="1" customFormat="1" ht="15" customHeight="1">
      <c r="B133" s="337"/>
      <c r="C133" s="292" t="s">
        <v>432</v>
      </c>
      <c r="D133" s="292"/>
      <c r="E133" s="292"/>
      <c r="F133" s="315" t="s">
        <v>433</v>
      </c>
      <c r="G133" s="292"/>
      <c r="H133" s="292" t="s">
        <v>467</v>
      </c>
      <c r="I133" s="292" t="s">
        <v>429</v>
      </c>
      <c r="J133" s="292">
        <v>50</v>
      </c>
      <c r="K133" s="340"/>
    </row>
    <row r="134" s="1" customFormat="1" ht="15" customHeight="1">
      <c r="B134" s="337"/>
      <c r="C134" s="292" t="s">
        <v>446</v>
      </c>
      <c r="D134" s="292"/>
      <c r="E134" s="292"/>
      <c r="F134" s="315" t="s">
        <v>433</v>
      </c>
      <c r="G134" s="292"/>
      <c r="H134" s="292" t="s">
        <v>467</v>
      </c>
      <c r="I134" s="292" t="s">
        <v>429</v>
      </c>
      <c r="J134" s="292">
        <v>50</v>
      </c>
      <c r="K134" s="340"/>
    </row>
    <row r="135" s="1" customFormat="1" ht="15" customHeight="1">
      <c r="B135" s="337"/>
      <c r="C135" s="292" t="s">
        <v>452</v>
      </c>
      <c r="D135" s="292"/>
      <c r="E135" s="292"/>
      <c r="F135" s="315" t="s">
        <v>433</v>
      </c>
      <c r="G135" s="292"/>
      <c r="H135" s="292" t="s">
        <v>467</v>
      </c>
      <c r="I135" s="292" t="s">
        <v>429</v>
      </c>
      <c r="J135" s="292">
        <v>50</v>
      </c>
      <c r="K135" s="340"/>
    </row>
    <row r="136" s="1" customFormat="1" ht="15" customHeight="1">
      <c r="B136" s="337"/>
      <c r="C136" s="292" t="s">
        <v>454</v>
      </c>
      <c r="D136" s="292"/>
      <c r="E136" s="292"/>
      <c r="F136" s="315" t="s">
        <v>433</v>
      </c>
      <c r="G136" s="292"/>
      <c r="H136" s="292" t="s">
        <v>467</v>
      </c>
      <c r="I136" s="292" t="s">
        <v>429</v>
      </c>
      <c r="J136" s="292">
        <v>50</v>
      </c>
      <c r="K136" s="340"/>
    </row>
    <row r="137" s="1" customFormat="1" ht="15" customHeight="1">
      <c r="B137" s="337"/>
      <c r="C137" s="292" t="s">
        <v>455</v>
      </c>
      <c r="D137" s="292"/>
      <c r="E137" s="292"/>
      <c r="F137" s="315" t="s">
        <v>433</v>
      </c>
      <c r="G137" s="292"/>
      <c r="H137" s="292" t="s">
        <v>480</v>
      </c>
      <c r="I137" s="292" t="s">
        <v>429</v>
      </c>
      <c r="J137" s="292">
        <v>255</v>
      </c>
      <c r="K137" s="340"/>
    </row>
    <row r="138" s="1" customFormat="1" ht="15" customHeight="1">
      <c r="B138" s="337"/>
      <c r="C138" s="292" t="s">
        <v>457</v>
      </c>
      <c r="D138" s="292"/>
      <c r="E138" s="292"/>
      <c r="F138" s="315" t="s">
        <v>427</v>
      </c>
      <c r="G138" s="292"/>
      <c r="H138" s="292" t="s">
        <v>481</v>
      </c>
      <c r="I138" s="292" t="s">
        <v>459</v>
      </c>
      <c r="J138" s="292"/>
      <c r="K138" s="340"/>
    </row>
    <row r="139" s="1" customFormat="1" ht="15" customHeight="1">
      <c r="B139" s="337"/>
      <c r="C139" s="292" t="s">
        <v>460</v>
      </c>
      <c r="D139" s="292"/>
      <c r="E139" s="292"/>
      <c r="F139" s="315" t="s">
        <v>427</v>
      </c>
      <c r="G139" s="292"/>
      <c r="H139" s="292" t="s">
        <v>482</v>
      </c>
      <c r="I139" s="292" t="s">
        <v>462</v>
      </c>
      <c r="J139" s="292"/>
      <c r="K139" s="340"/>
    </row>
    <row r="140" s="1" customFormat="1" ht="15" customHeight="1">
      <c r="B140" s="337"/>
      <c r="C140" s="292" t="s">
        <v>463</v>
      </c>
      <c r="D140" s="292"/>
      <c r="E140" s="292"/>
      <c r="F140" s="315" t="s">
        <v>427</v>
      </c>
      <c r="G140" s="292"/>
      <c r="H140" s="292" t="s">
        <v>463</v>
      </c>
      <c r="I140" s="292" t="s">
        <v>462</v>
      </c>
      <c r="J140" s="292"/>
      <c r="K140" s="340"/>
    </row>
    <row r="141" s="1" customFormat="1" ht="15" customHeight="1">
      <c r="B141" s="337"/>
      <c r="C141" s="292" t="s">
        <v>42</v>
      </c>
      <c r="D141" s="292"/>
      <c r="E141" s="292"/>
      <c r="F141" s="315" t="s">
        <v>427</v>
      </c>
      <c r="G141" s="292"/>
      <c r="H141" s="292" t="s">
        <v>483</v>
      </c>
      <c r="I141" s="292" t="s">
        <v>462</v>
      </c>
      <c r="J141" s="292"/>
      <c r="K141" s="340"/>
    </row>
    <row r="142" s="1" customFormat="1" ht="15" customHeight="1">
      <c r="B142" s="337"/>
      <c r="C142" s="292" t="s">
        <v>484</v>
      </c>
      <c r="D142" s="292"/>
      <c r="E142" s="292"/>
      <c r="F142" s="315" t="s">
        <v>427</v>
      </c>
      <c r="G142" s="292"/>
      <c r="H142" s="292" t="s">
        <v>485</v>
      </c>
      <c r="I142" s="292" t="s">
        <v>462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486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421</v>
      </c>
      <c r="D148" s="307"/>
      <c r="E148" s="307"/>
      <c r="F148" s="307" t="s">
        <v>422</v>
      </c>
      <c r="G148" s="308"/>
      <c r="H148" s="307" t="s">
        <v>58</v>
      </c>
      <c r="I148" s="307" t="s">
        <v>61</v>
      </c>
      <c r="J148" s="307" t="s">
        <v>423</v>
      </c>
      <c r="K148" s="306"/>
    </row>
    <row r="149" s="1" customFormat="1" ht="17.25" customHeight="1">
      <c r="B149" s="304"/>
      <c r="C149" s="309" t="s">
        <v>424</v>
      </c>
      <c r="D149" s="309"/>
      <c r="E149" s="309"/>
      <c r="F149" s="310" t="s">
        <v>425</v>
      </c>
      <c r="G149" s="311"/>
      <c r="H149" s="309"/>
      <c r="I149" s="309"/>
      <c r="J149" s="309" t="s">
        <v>426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430</v>
      </c>
      <c r="D151" s="292"/>
      <c r="E151" s="292"/>
      <c r="F151" s="345" t="s">
        <v>427</v>
      </c>
      <c r="G151" s="292"/>
      <c r="H151" s="344" t="s">
        <v>467</v>
      </c>
      <c r="I151" s="344" t="s">
        <v>429</v>
      </c>
      <c r="J151" s="344">
        <v>120</v>
      </c>
      <c r="K151" s="340"/>
    </row>
    <row r="152" s="1" customFormat="1" ht="15" customHeight="1">
      <c r="B152" s="317"/>
      <c r="C152" s="344" t="s">
        <v>476</v>
      </c>
      <c r="D152" s="292"/>
      <c r="E152" s="292"/>
      <c r="F152" s="345" t="s">
        <v>427</v>
      </c>
      <c r="G152" s="292"/>
      <c r="H152" s="344" t="s">
        <v>487</v>
      </c>
      <c r="I152" s="344" t="s">
        <v>429</v>
      </c>
      <c r="J152" s="344" t="s">
        <v>478</v>
      </c>
      <c r="K152" s="340"/>
    </row>
    <row r="153" s="1" customFormat="1" ht="15" customHeight="1">
      <c r="B153" s="317"/>
      <c r="C153" s="344" t="s">
        <v>375</v>
      </c>
      <c r="D153" s="292"/>
      <c r="E153" s="292"/>
      <c r="F153" s="345" t="s">
        <v>427</v>
      </c>
      <c r="G153" s="292"/>
      <c r="H153" s="344" t="s">
        <v>488</v>
      </c>
      <c r="I153" s="344" t="s">
        <v>429</v>
      </c>
      <c r="J153" s="344" t="s">
        <v>478</v>
      </c>
      <c r="K153" s="340"/>
    </row>
    <row r="154" s="1" customFormat="1" ht="15" customHeight="1">
      <c r="B154" s="317"/>
      <c r="C154" s="344" t="s">
        <v>432</v>
      </c>
      <c r="D154" s="292"/>
      <c r="E154" s="292"/>
      <c r="F154" s="345" t="s">
        <v>433</v>
      </c>
      <c r="G154" s="292"/>
      <c r="H154" s="344" t="s">
        <v>467</v>
      </c>
      <c r="I154" s="344" t="s">
        <v>429</v>
      </c>
      <c r="J154" s="344">
        <v>50</v>
      </c>
      <c r="K154" s="340"/>
    </row>
    <row r="155" s="1" customFormat="1" ht="15" customHeight="1">
      <c r="B155" s="317"/>
      <c r="C155" s="344" t="s">
        <v>435</v>
      </c>
      <c r="D155" s="292"/>
      <c r="E155" s="292"/>
      <c r="F155" s="345" t="s">
        <v>427</v>
      </c>
      <c r="G155" s="292"/>
      <c r="H155" s="344" t="s">
        <v>467</v>
      </c>
      <c r="I155" s="344" t="s">
        <v>437</v>
      </c>
      <c r="J155" s="344"/>
      <c r="K155" s="340"/>
    </row>
    <row r="156" s="1" customFormat="1" ht="15" customHeight="1">
      <c r="B156" s="317"/>
      <c r="C156" s="344" t="s">
        <v>446</v>
      </c>
      <c r="D156" s="292"/>
      <c r="E156" s="292"/>
      <c r="F156" s="345" t="s">
        <v>433</v>
      </c>
      <c r="G156" s="292"/>
      <c r="H156" s="344" t="s">
        <v>467</v>
      </c>
      <c r="I156" s="344" t="s">
        <v>429</v>
      </c>
      <c r="J156" s="344">
        <v>50</v>
      </c>
      <c r="K156" s="340"/>
    </row>
    <row r="157" s="1" customFormat="1" ht="15" customHeight="1">
      <c r="B157" s="317"/>
      <c r="C157" s="344" t="s">
        <v>454</v>
      </c>
      <c r="D157" s="292"/>
      <c r="E157" s="292"/>
      <c r="F157" s="345" t="s">
        <v>433</v>
      </c>
      <c r="G157" s="292"/>
      <c r="H157" s="344" t="s">
        <v>467</v>
      </c>
      <c r="I157" s="344" t="s">
        <v>429</v>
      </c>
      <c r="J157" s="344">
        <v>50</v>
      </c>
      <c r="K157" s="340"/>
    </row>
    <row r="158" s="1" customFormat="1" ht="15" customHeight="1">
      <c r="B158" s="317"/>
      <c r="C158" s="344" t="s">
        <v>452</v>
      </c>
      <c r="D158" s="292"/>
      <c r="E158" s="292"/>
      <c r="F158" s="345" t="s">
        <v>433</v>
      </c>
      <c r="G158" s="292"/>
      <c r="H158" s="344" t="s">
        <v>467</v>
      </c>
      <c r="I158" s="344" t="s">
        <v>429</v>
      </c>
      <c r="J158" s="344">
        <v>50</v>
      </c>
      <c r="K158" s="340"/>
    </row>
    <row r="159" s="1" customFormat="1" ht="15" customHeight="1">
      <c r="B159" s="317"/>
      <c r="C159" s="344" t="s">
        <v>86</v>
      </c>
      <c r="D159" s="292"/>
      <c r="E159" s="292"/>
      <c r="F159" s="345" t="s">
        <v>427</v>
      </c>
      <c r="G159" s="292"/>
      <c r="H159" s="344" t="s">
        <v>489</v>
      </c>
      <c r="I159" s="344" t="s">
        <v>429</v>
      </c>
      <c r="J159" s="344" t="s">
        <v>490</v>
      </c>
      <c r="K159" s="340"/>
    </row>
    <row r="160" s="1" customFormat="1" ht="15" customHeight="1">
      <c r="B160" s="317"/>
      <c r="C160" s="344" t="s">
        <v>491</v>
      </c>
      <c r="D160" s="292"/>
      <c r="E160" s="292"/>
      <c r="F160" s="345" t="s">
        <v>427</v>
      </c>
      <c r="G160" s="292"/>
      <c r="H160" s="344" t="s">
        <v>492</v>
      </c>
      <c r="I160" s="344" t="s">
        <v>462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493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421</v>
      </c>
      <c r="D166" s="307"/>
      <c r="E166" s="307"/>
      <c r="F166" s="307" t="s">
        <v>422</v>
      </c>
      <c r="G166" s="349"/>
      <c r="H166" s="350" t="s">
        <v>58</v>
      </c>
      <c r="I166" s="350" t="s">
        <v>61</v>
      </c>
      <c r="J166" s="307" t="s">
        <v>423</v>
      </c>
      <c r="K166" s="284"/>
    </row>
    <row r="167" s="1" customFormat="1" ht="17.25" customHeight="1">
      <c r="B167" s="285"/>
      <c r="C167" s="309" t="s">
        <v>424</v>
      </c>
      <c r="D167" s="309"/>
      <c r="E167" s="309"/>
      <c r="F167" s="310" t="s">
        <v>425</v>
      </c>
      <c r="G167" s="351"/>
      <c r="H167" s="352"/>
      <c r="I167" s="352"/>
      <c r="J167" s="309" t="s">
        <v>426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430</v>
      </c>
      <c r="D169" s="292"/>
      <c r="E169" s="292"/>
      <c r="F169" s="315" t="s">
        <v>427</v>
      </c>
      <c r="G169" s="292"/>
      <c r="H169" s="292" t="s">
        <v>467</v>
      </c>
      <c r="I169" s="292" t="s">
        <v>429</v>
      </c>
      <c r="J169" s="292">
        <v>120</v>
      </c>
      <c r="K169" s="340"/>
    </row>
    <row r="170" s="1" customFormat="1" ht="15" customHeight="1">
      <c r="B170" s="317"/>
      <c r="C170" s="292" t="s">
        <v>476</v>
      </c>
      <c r="D170" s="292"/>
      <c r="E170" s="292"/>
      <c r="F170" s="315" t="s">
        <v>427</v>
      </c>
      <c r="G170" s="292"/>
      <c r="H170" s="292" t="s">
        <v>477</v>
      </c>
      <c r="I170" s="292" t="s">
        <v>429</v>
      </c>
      <c r="J170" s="292" t="s">
        <v>478</v>
      </c>
      <c r="K170" s="340"/>
    </row>
    <row r="171" s="1" customFormat="1" ht="15" customHeight="1">
      <c r="B171" s="317"/>
      <c r="C171" s="292" t="s">
        <v>375</v>
      </c>
      <c r="D171" s="292"/>
      <c r="E171" s="292"/>
      <c r="F171" s="315" t="s">
        <v>427</v>
      </c>
      <c r="G171" s="292"/>
      <c r="H171" s="292" t="s">
        <v>494</v>
      </c>
      <c r="I171" s="292" t="s">
        <v>429</v>
      </c>
      <c r="J171" s="292" t="s">
        <v>478</v>
      </c>
      <c r="K171" s="340"/>
    </row>
    <row r="172" s="1" customFormat="1" ht="15" customHeight="1">
      <c r="B172" s="317"/>
      <c r="C172" s="292" t="s">
        <v>432</v>
      </c>
      <c r="D172" s="292"/>
      <c r="E172" s="292"/>
      <c r="F172" s="315" t="s">
        <v>433</v>
      </c>
      <c r="G172" s="292"/>
      <c r="H172" s="292" t="s">
        <v>494</v>
      </c>
      <c r="I172" s="292" t="s">
        <v>429</v>
      </c>
      <c r="J172" s="292">
        <v>50</v>
      </c>
      <c r="K172" s="340"/>
    </row>
    <row r="173" s="1" customFormat="1" ht="15" customHeight="1">
      <c r="B173" s="317"/>
      <c r="C173" s="292" t="s">
        <v>435</v>
      </c>
      <c r="D173" s="292"/>
      <c r="E173" s="292"/>
      <c r="F173" s="315" t="s">
        <v>427</v>
      </c>
      <c r="G173" s="292"/>
      <c r="H173" s="292" t="s">
        <v>494</v>
      </c>
      <c r="I173" s="292" t="s">
        <v>437</v>
      </c>
      <c r="J173" s="292"/>
      <c r="K173" s="340"/>
    </row>
    <row r="174" s="1" customFormat="1" ht="15" customHeight="1">
      <c r="B174" s="317"/>
      <c r="C174" s="292" t="s">
        <v>446</v>
      </c>
      <c r="D174" s="292"/>
      <c r="E174" s="292"/>
      <c r="F174" s="315" t="s">
        <v>433</v>
      </c>
      <c r="G174" s="292"/>
      <c r="H174" s="292" t="s">
        <v>494</v>
      </c>
      <c r="I174" s="292" t="s">
        <v>429</v>
      </c>
      <c r="J174" s="292">
        <v>50</v>
      </c>
      <c r="K174" s="340"/>
    </row>
    <row r="175" s="1" customFormat="1" ht="15" customHeight="1">
      <c r="B175" s="317"/>
      <c r="C175" s="292" t="s">
        <v>454</v>
      </c>
      <c r="D175" s="292"/>
      <c r="E175" s="292"/>
      <c r="F175" s="315" t="s">
        <v>433</v>
      </c>
      <c r="G175" s="292"/>
      <c r="H175" s="292" t="s">
        <v>494</v>
      </c>
      <c r="I175" s="292" t="s">
        <v>429</v>
      </c>
      <c r="J175" s="292">
        <v>50</v>
      </c>
      <c r="K175" s="340"/>
    </row>
    <row r="176" s="1" customFormat="1" ht="15" customHeight="1">
      <c r="B176" s="317"/>
      <c r="C176" s="292" t="s">
        <v>452</v>
      </c>
      <c r="D176" s="292"/>
      <c r="E176" s="292"/>
      <c r="F176" s="315" t="s">
        <v>433</v>
      </c>
      <c r="G176" s="292"/>
      <c r="H176" s="292" t="s">
        <v>494</v>
      </c>
      <c r="I176" s="292" t="s">
        <v>429</v>
      </c>
      <c r="J176" s="292">
        <v>50</v>
      </c>
      <c r="K176" s="340"/>
    </row>
    <row r="177" s="1" customFormat="1" ht="15" customHeight="1">
      <c r="B177" s="317"/>
      <c r="C177" s="292" t="s">
        <v>100</v>
      </c>
      <c r="D177" s="292"/>
      <c r="E177" s="292"/>
      <c r="F177" s="315" t="s">
        <v>427</v>
      </c>
      <c r="G177" s="292"/>
      <c r="H177" s="292" t="s">
        <v>495</v>
      </c>
      <c r="I177" s="292" t="s">
        <v>496</v>
      </c>
      <c r="J177" s="292"/>
      <c r="K177" s="340"/>
    </row>
    <row r="178" s="1" customFormat="1" ht="15" customHeight="1">
      <c r="B178" s="317"/>
      <c r="C178" s="292" t="s">
        <v>61</v>
      </c>
      <c r="D178" s="292"/>
      <c r="E178" s="292"/>
      <c r="F178" s="315" t="s">
        <v>427</v>
      </c>
      <c r="G178" s="292"/>
      <c r="H178" s="292" t="s">
        <v>497</v>
      </c>
      <c r="I178" s="292" t="s">
        <v>498</v>
      </c>
      <c r="J178" s="292">
        <v>1</v>
      </c>
      <c r="K178" s="340"/>
    </row>
    <row r="179" s="1" customFormat="1" ht="15" customHeight="1">
      <c r="B179" s="317"/>
      <c r="C179" s="292" t="s">
        <v>57</v>
      </c>
      <c r="D179" s="292"/>
      <c r="E179" s="292"/>
      <c r="F179" s="315" t="s">
        <v>427</v>
      </c>
      <c r="G179" s="292"/>
      <c r="H179" s="292" t="s">
        <v>499</v>
      </c>
      <c r="I179" s="292" t="s">
        <v>429</v>
      </c>
      <c r="J179" s="292">
        <v>20</v>
      </c>
      <c r="K179" s="340"/>
    </row>
    <row r="180" s="1" customFormat="1" ht="15" customHeight="1">
      <c r="B180" s="317"/>
      <c r="C180" s="292" t="s">
        <v>58</v>
      </c>
      <c r="D180" s="292"/>
      <c r="E180" s="292"/>
      <c r="F180" s="315" t="s">
        <v>427</v>
      </c>
      <c r="G180" s="292"/>
      <c r="H180" s="292" t="s">
        <v>500</v>
      </c>
      <c r="I180" s="292" t="s">
        <v>429</v>
      </c>
      <c r="J180" s="292">
        <v>255</v>
      </c>
      <c r="K180" s="340"/>
    </row>
    <row r="181" s="1" customFormat="1" ht="15" customHeight="1">
      <c r="B181" s="317"/>
      <c r="C181" s="292" t="s">
        <v>101</v>
      </c>
      <c r="D181" s="292"/>
      <c r="E181" s="292"/>
      <c r="F181" s="315" t="s">
        <v>427</v>
      </c>
      <c r="G181" s="292"/>
      <c r="H181" s="292" t="s">
        <v>391</v>
      </c>
      <c r="I181" s="292" t="s">
        <v>429</v>
      </c>
      <c r="J181" s="292">
        <v>10</v>
      </c>
      <c r="K181" s="340"/>
    </row>
    <row r="182" s="1" customFormat="1" ht="15" customHeight="1">
      <c r="B182" s="317"/>
      <c r="C182" s="292" t="s">
        <v>102</v>
      </c>
      <c r="D182" s="292"/>
      <c r="E182" s="292"/>
      <c r="F182" s="315" t="s">
        <v>427</v>
      </c>
      <c r="G182" s="292"/>
      <c r="H182" s="292" t="s">
        <v>501</v>
      </c>
      <c r="I182" s="292" t="s">
        <v>462</v>
      </c>
      <c r="J182" s="292"/>
      <c r="K182" s="340"/>
    </row>
    <row r="183" s="1" customFormat="1" ht="15" customHeight="1">
      <c r="B183" s="317"/>
      <c r="C183" s="292" t="s">
        <v>502</v>
      </c>
      <c r="D183" s="292"/>
      <c r="E183" s="292"/>
      <c r="F183" s="315" t="s">
        <v>427</v>
      </c>
      <c r="G183" s="292"/>
      <c r="H183" s="292" t="s">
        <v>503</v>
      </c>
      <c r="I183" s="292" t="s">
        <v>462</v>
      </c>
      <c r="J183" s="292"/>
      <c r="K183" s="340"/>
    </row>
    <row r="184" s="1" customFormat="1" ht="15" customHeight="1">
      <c r="B184" s="317"/>
      <c r="C184" s="292" t="s">
        <v>491</v>
      </c>
      <c r="D184" s="292"/>
      <c r="E184" s="292"/>
      <c r="F184" s="315" t="s">
        <v>427</v>
      </c>
      <c r="G184" s="292"/>
      <c r="H184" s="292" t="s">
        <v>504</v>
      </c>
      <c r="I184" s="292" t="s">
        <v>462</v>
      </c>
      <c r="J184" s="292"/>
      <c r="K184" s="340"/>
    </row>
    <row r="185" s="1" customFormat="1" ht="15" customHeight="1">
      <c r="B185" s="317"/>
      <c r="C185" s="292" t="s">
        <v>104</v>
      </c>
      <c r="D185" s="292"/>
      <c r="E185" s="292"/>
      <c r="F185" s="315" t="s">
        <v>433</v>
      </c>
      <c r="G185" s="292"/>
      <c r="H185" s="292" t="s">
        <v>505</v>
      </c>
      <c r="I185" s="292" t="s">
        <v>429</v>
      </c>
      <c r="J185" s="292">
        <v>50</v>
      </c>
      <c r="K185" s="340"/>
    </row>
    <row r="186" s="1" customFormat="1" ht="15" customHeight="1">
      <c r="B186" s="317"/>
      <c r="C186" s="292" t="s">
        <v>506</v>
      </c>
      <c r="D186" s="292"/>
      <c r="E186" s="292"/>
      <c r="F186" s="315" t="s">
        <v>433</v>
      </c>
      <c r="G186" s="292"/>
      <c r="H186" s="292" t="s">
        <v>507</v>
      </c>
      <c r="I186" s="292" t="s">
        <v>508</v>
      </c>
      <c r="J186" s="292"/>
      <c r="K186" s="340"/>
    </row>
    <row r="187" s="1" customFormat="1" ht="15" customHeight="1">
      <c r="B187" s="317"/>
      <c r="C187" s="292" t="s">
        <v>509</v>
      </c>
      <c r="D187" s="292"/>
      <c r="E187" s="292"/>
      <c r="F187" s="315" t="s">
        <v>433</v>
      </c>
      <c r="G187" s="292"/>
      <c r="H187" s="292" t="s">
        <v>510</v>
      </c>
      <c r="I187" s="292" t="s">
        <v>508</v>
      </c>
      <c r="J187" s="292"/>
      <c r="K187" s="340"/>
    </row>
    <row r="188" s="1" customFormat="1" ht="15" customHeight="1">
      <c r="B188" s="317"/>
      <c r="C188" s="292" t="s">
        <v>511</v>
      </c>
      <c r="D188" s="292"/>
      <c r="E188" s="292"/>
      <c r="F188" s="315" t="s">
        <v>433</v>
      </c>
      <c r="G188" s="292"/>
      <c r="H188" s="292" t="s">
        <v>512</v>
      </c>
      <c r="I188" s="292" t="s">
        <v>508</v>
      </c>
      <c r="J188" s="292"/>
      <c r="K188" s="340"/>
    </row>
    <row r="189" s="1" customFormat="1" ht="15" customHeight="1">
      <c r="B189" s="317"/>
      <c r="C189" s="353" t="s">
        <v>513</v>
      </c>
      <c r="D189" s="292"/>
      <c r="E189" s="292"/>
      <c r="F189" s="315" t="s">
        <v>433</v>
      </c>
      <c r="G189" s="292"/>
      <c r="H189" s="292" t="s">
        <v>514</v>
      </c>
      <c r="I189" s="292" t="s">
        <v>515</v>
      </c>
      <c r="J189" s="354" t="s">
        <v>516</v>
      </c>
      <c r="K189" s="340"/>
    </row>
    <row r="190" s="18" customFormat="1" ht="15" customHeight="1">
      <c r="B190" s="355"/>
      <c r="C190" s="356" t="s">
        <v>517</v>
      </c>
      <c r="D190" s="357"/>
      <c r="E190" s="357"/>
      <c r="F190" s="358" t="s">
        <v>433</v>
      </c>
      <c r="G190" s="357"/>
      <c r="H190" s="357" t="s">
        <v>518</v>
      </c>
      <c r="I190" s="357" t="s">
        <v>515</v>
      </c>
      <c r="J190" s="359" t="s">
        <v>516</v>
      </c>
      <c r="K190" s="360"/>
    </row>
    <row r="191" s="1" customFormat="1" ht="15" customHeight="1">
      <c r="B191" s="317"/>
      <c r="C191" s="353" t="s">
        <v>46</v>
      </c>
      <c r="D191" s="292"/>
      <c r="E191" s="292"/>
      <c r="F191" s="315" t="s">
        <v>427</v>
      </c>
      <c r="G191" s="292"/>
      <c r="H191" s="289" t="s">
        <v>519</v>
      </c>
      <c r="I191" s="292" t="s">
        <v>520</v>
      </c>
      <c r="J191" s="292"/>
      <c r="K191" s="340"/>
    </row>
    <row r="192" s="1" customFormat="1" ht="15" customHeight="1">
      <c r="B192" s="317"/>
      <c r="C192" s="353" t="s">
        <v>521</v>
      </c>
      <c r="D192" s="292"/>
      <c r="E192" s="292"/>
      <c r="F192" s="315" t="s">
        <v>427</v>
      </c>
      <c r="G192" s="292"/>
      <c r="H192" s="292" t="s">
        <v>522</v>
      </c>
      <c r="I192" s="292" t="s">
        <v>462</v>
      </c>
      <c r="J192" s="292"/>
      <c r="K192" s="340"/>
    </row>
    <row r="193" s="1" customFormat="1" ht="15" customHeight="1">
      <c r="B193" s="317"/>
      <c r="C193" s="353" t="s">
        <v>523</v>
      </c>
      <c r="D193" s="292"/>
      <c r="E193" s="292"/>
      <c r="F193" s="315" t="s">
        <v>427</v>
      </c>
      <c r="G193" s="292"/>
      <c r="H193" s="292" t="s">
        <v>524</v>
      </c>
      <c r="I193" s="292" t="s">
        <v>462</v>
      </c>
      <c r="J193" s="292"/>
      <c r="K193" s="340"/>
    </row>
    <row r="194" s="1" customFormat="1" ht="15" customHeight="1">
      <c r="B194" s="317"/>
      <c r="C194" s="353" t="s">
        <v>525</v>
      </c>
      <c r="D194" s="292"/>
      <c r="E194" s="292"/>
      <c r="F194" s="315" t="s">
        <v>433</v>
      </c>
      <c r="G194" s="292"/>
      <c r="H194" s="292" t="s">
        <v>526</v>
      </c>
      <c r="I194" s="292" t="s">
        <v>462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527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528</v>
      </c>
      <c r="D201" s="362"/>
      <c r="E201" s="362"/>
      <c r="F201" s="362" t="s">
        <v>529</v>
      </c>
      <c r="G201" s="363"/>
      <c r="H201" s="362" t="s">
        <v>530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520</v>
      </c>
      <c r="D203" s="292"/>
      <c r="E203" s="292"/>
      <c r="F203" s="315" t="s">
        <v>47</v>
      </c>
      <c r="G203" s="292"/>
      <c r="H203" s="292" t="s">
        <v>531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48</v>
      </c>
      <c r="G204" s="292"/>
      <c r="H204" s="292" t="s">
        <v>532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51</v>
      </c>
      <c r="G205" s="292"/>
      <c r="H205" s="292" t="s">
        <v>533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49</v>
      </c>
      <c r="G206" s="292"/>
      <c r="H206" s="292" t="s">
        <v>534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50</v>
      </c>
      <c r="G207" s="292"/>
      <c r="H207" s="292" t="s">
        <v>535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474</v>
      </c>
      <c r="D209" s="292"/>
      <c r="E209" s="292"/>
      <c r="F209" s="315" t="s">
        <v>80</v>
      </c>
      <c r="G209" s="292"/>
      <c r="H209" s="292" t="s">
        <v>536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369</v>
      </c>
      <c r="G210" s="292"/>
      <c r="H210" s="292" t="s">
        <v>370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367</v>
      </c>
      <c r="G211" s="292"/>
      <c r="H211" s="292" t="s">
        <v>537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371</v>
      </c>
      <c r="G212" s="353"/>
      <c r="H212" s="344" t="s">
        <v>372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373</v>
      </c>
      <c r="G213" s="353"/>
      <c r="H213" s="344" t="s">
        <v>538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498</v>
      </c>
      <c r="D215" s="292"/>
      <c r="E215" s="292"/>
      <c r="F215" s="315">
        <v>1</v>
      </c>
      <c r="G215" s="353"/>
      <c r="H215" s="344" t="s">
        <v>539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540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541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542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FF2877-CC26-4257-946F-60CAB608F1DD}"/>
</file>

<file path=customXml/itemProps2.xml><?xml version="1.0" encoding="utf-8"?>
<ds:datastoreItem xmlns:ds="http://schemas.openxmlformats.org/officeDocument/2006/customXml" ds:itemID="{167EF3FC-CE21-4EBC-900B-4E431C72F15D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 KM</dc:creator>
  <cp:lastModifiedBy>MK KM</cp:lastModifiedBy>
  <dcterms:created xsi:type="dcterms:W3CDTF">2024-02-26T15:39:58Z</dcterms:created>
  <dcterms:modified xsi:type="dcterms:W3CDTF">2024-02-26T15:40:03Z</dcterms:modified>
</cp:coreProperties>
</file>